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71" windowWidth="17400" windowHeight="13080" tabRatio="777" activeTab="0"/>
  </bookViews>
  <sheets>
    <sheet name="Fin. State." sheetId="1" r:id="rId1"/>
    <sheet name="Cap. Anal. Template" sheetId="2" r:id="rId2"/>
    <sheet name="Trans. Template" sheetId="3" r:id="rId3"/>
    <sheet name="New Financials Template" sheetId="4" r:id="rId4"/>
    <sheet name="Ratios Template" sheetId="5" r:id="rId5"/>
  </sheets>
  <definedNames/>
  <calcPr fullCalcOnLoad="1"/>
</workbook>
</file>

<file path=xl/sharedStrings.xml><?xml version="1.0" encoding="utf-8"?>
<sst xmlns="http://schemas.openxmlformats.org/spreadsheetml/2006/main" count="288" uniqueCount="155">
  <si>
    <t xml:space="preserve">Assets </t>
  </si>
  <si>
    <t xml:space="preserve">Current assets: </t>
  </si>
  <si>
    <t xml:space="preserve">Cash and cash equivalents </t>
  </si>
  <si>
    <t xml:space="preserve">Accounts receivable: </t>
  </si>
  <si>
    <t xml:space="preserve">Patient care, less allowance for uncollectibles </t>
  </si>
  <si>
    <t xml:space="preserve">Other-net </t>
  </si>
  <si>
    <t xml:space="preserve">Other current assets </t>
  </si>
  <si>
    <t xml:space="preserve">Total current assets </t>
  </si>
  <si>
    <t xml:space="preserve">Donor restricted </t>
  </si>
  <si>
    <t xml:space="preserve">Investments held by captive insurance companies </t>
  </si>
  <si>
    <t xml:space="preserve">Deferred employee compensation plan assets </t>
  </si>
  <si>
    <t xml:space="preserve">Less assets limited as to use -current portion </t>
  </si>
  <si>
    <t xml:space="preserve">Assets limited as to use -noncurrent </t>
  </si>
  <si>
    <t xml:space="preserve">Investments in real estate -net </t>
  </si>
  <si>
    <t xml:space="preserve">Other noncurrent assets </t>
  </si>
  <si>
    <t xml:space="preserve">Total assets </t>
  </si>
  <si>
    <t>Assets</t>
  </si>
  <si>
    <t xml:space="preserve">Liabilities and net assets </t>
  </si>
  <si>
    <t xml:space="preserve">Current liabilities: </t>
  </si>
  <si>
    <t xml:space="preserve">Accounts payable and accrued expenses </t>
  </si>
  <si>
    <t xml:space="preserve">Accrued salaries and related liabilities </t>
  </si>
  <si>
    <t xml:space="preserve">Other current liabilities </t>
  </si>
  <si>
    <t xml:space="preserve">Total current liabilities </t>
  </si>
  <si>
    <t xml:space="preserve">Deferred employee compensation plan liabilities </t>
  </si>
  <si>
    <t xml:space="preserve">Total liabilities </t>
  </si>
  <si>
    <t xml:space="preserve">Net assets: </t>
  </si>
  <si>
    <t xml:space="preserve">Unrestricted </t>
  </si>
  <si>
    <t xml:space="preserve">Total net assets </t>
  </si>
  <si>
    <t xml:space="preserve">Total liabilities and net assets </t>
  </si>
  <si>
    <t>Consolidated Statements of Operations</t>
  </si>
  <si>
    <t>Other revenue</t>
  </si>
  <si>
    <t>Net assets released from restrictions</t>
  </si>
  <si>
    <t>Total revenue, gains and other support</t>
  </si>
  <si>
    <t>Salaries and wages</t>
  </si>
  <si>
    <t>Supplies and other expenses</t>
  </si>
  <si>
    <t>Interest and amortization of deferred financing fees</t>
  </si>
  <si>
    <t>Depreciation and amortization</t>
  </si>
  <si>
    <t>Total operating expenses</t>
  </si>
  <si>
    <t>Gain(loss) from operations</t>
  </si>
  <si>
    <t>Profession liability insurance program premium revision</t>
  </si>
  <si>
    <t>Excess (deficiency) of revenue over expenses</t>
  </si>
  <si>
    <t>Other changes in unrestricted net assets</t>
  </si>
  <si>
    <t>Change in unrealized gains and losses on investments - other than trading securities</t>
  </si>
  <si>
    <t>Net assets released from restrictions for purchases of property, buildings and equipment</t>
  </si>
  <si>
    <t>Change in pension liability to be recognized in future periods</t>
  </si>
  <si>
    <t>Increase(decrease) in unrestricted net assets</t>
  </si>
  <si>
    <t>Hospital for Healthy Living (HHL)</t>
  </si>
  <si>
    <t xml:space="preserve">Short-term investments </t>
  </si>
  <si>
    <t xml:space="preserve">Assets limited as to use: </t>
  </si>
  <si>
    <t>Assets limited as to use -current portion</t>
  </si>
  <si>
    <t>Property, buildings and equipment -net</t>
  </si>
  <si>
    <t xml:space="preserve">Current portion of long-term debt </t>
  </si>
  <si>
    <t>Due to affiliates, net</t>
  </si>
  <si>
    <t xml:space="preserve">Professional insurance liabilities -current </t>
  </si>
  <si>
    <t xml:space="preserve">Long-term debt, less current portion </t>
  </si>
  <si>
    <t xml:space="preserve">Accrued pension liability </t>
  </si>
  <si>
    <t xml:space="preserve">Professional insurance liabilities -noncurrent  </t>
  </si>
  <si>
    <t xml:space="preserve">Other noncurrent liabilities </t>
  </si>
  <si>
    <t xml:space="preserve">Temporarily restricted </t>
  </si>
  <si>
    <t xml:space="preserve">Permanently restricted </t>
  </si>
  <si>
    <t xml:space="preserve">Consolidated Statements of Financial Position (In Thousands) </t>
  </si>
  <si>
    <t xml:space="preserve">Year Ended December 31 </t>
  </si>
  <si>
    <t xml:space="preserve">Operating activities </t>
  </si>
  <si>
    <t xml:space="preserve">Change in net assets </t>
  </si>
  <si>
    <t xml:space="preserve">Adjustments to reconcile change in net assets to net cash </t>
  </si>
  <si>
    <t xml:space="preserve">provided by operating activities: </t>
  </si>
  <si>
    <t xml:space="preserve">Depreciation and amortization </t>
  </si>
  <si>
    <t xml:space="preserve">Amortization of deferred financing fees </t>
  </si>
  <si>
    <t xml:space="preserve">Changes in operating assets and liabilities: </t>
  </si>
  <si>
    <t xml:space="preserve">Patient care accounts receivable, net </t>
  </si>
  <si>
    <t xml:space="preserve">Other assets </t>
  </si>
  <si>
    <t xml:space="preserve">Due to affiliates, net </t>
  </si>
  <si>
    <t xml:space="preserve">Professional insurance liabilities </t>
  </si>
  <si>
    <t xml:space="preserve">Other liabilities </t>
  </si>
  <si>
    <t xml:space="preserve">Net cash provided by operating activities </t>
  </si>
  <si>
    <t xml:space="preserve">Investing activities </t>
  </si>
  <si>
    <t xml:space="preserve">Acquisitions of property, buildings and equipment, net </t>
  </si>
  <si>
    <t xml:space="preserve">(Purchases) sales of investments, net </t>
  </si>
  <si>
    <t xml:space="preserve">Net decrease in investments in real estate </t>
  </si>
  <si>
    <t xml:space="preserve">Net (increase) decrease in assets limited as to use </t>
  </si>
  <si>
    <t xml:space="preserve">Net cash used in investing activities </t>
  </si>
  <si>
    <t xml:space="preserve">Financing activities </t>
  </si>
  <si>
    <t xml:space="preserve">Principal repayments on long-term debt </t>
  </si>
  <si>
    <t xml:space="preserve">Net cash used in financing activities </t>
  </si>
  <si>
    <t xml:space="preserve">Net increase in cash and cash equivalents </t>
  </si>
  <si>
    <t xml:space="preserve">Cash and cash equivalents at beginning ofyear </t>
  </si>
  <si>
    <t xml:space="preserve">Cash and cash equivalents at end of year </t>
  </si>
  <si>
    <t xml:space="preserve">Assets acquired under capitalized lease obligations </t>
  </si>
  <si>
    <t xml:space="preserve"> (In Thousands) </t>
  </si>
  <si>
    <t>Consolidated Statement of Cash Flows</t>
  </si>
  <si>
    <t xml:space="preserve">Loss on other-than-temporary impairment of investments in captive insurance companies </t>
  </si>
  <si>
    <t xml:space="preserve">Net change in unrealized gains and losses on marketable  securities </t>
  </si>
  <si>
    <t xml:space="preserve">Supplemental disclosure of non cash investing and financing activities </t>
  </si>
  <si>
    <t xml:space="preserve">(2012 -$31,085; 2011 -$39,048) </t>
  </si>
  <si>
    <t>Revenue, gains and other support</t>
  </si>
  <si>
    <t>Operating expenses</t>
  </si>
  <si>
    <t>Investment</t>
  </si>
  <si>
    <t>Year 1</t>
  </si>
  <si>
    <t>Year 2</t>
  </si>
  <si>
    <t>Year 3</t>
  </si>
  <si>
    <t>Year 4</t>
  </si>
  <si>
    <t>Purchase Price</t>
  </si>
  <si>
    <t>Net Cash Flow</t>
  </si>
  <si>
    <t>Option 1</t>
  </si>
  <si>
    <t>Option 2</t>
  </si>
  <si>
    <t>Initial Contract</t>
  </si>
  <si>
    <t>Annual Contract Cost</t>
  </si>
  <si>
    <t>Estimated Savings</t>
  </si>
  <si>
    <t>NPV:</t>
  </si>
  <si>
    <t xml:space="preserve">AR Patient care, less allowance for uncollectibles </t>
  </si>
  <si>
    <t>Liabilities</t>
  </si>
  <si>
    <t>Net Assets</t>
  </si>
  <si>
    <t>Beginning Balance</t>
  </si>
  <si>
    <t>Inventory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</si>
  <si>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</si>
  <si>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</si>
  <si>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</si>
  <si>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</si>
  <si>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</si>
  <si>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</si>
  <si>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</si>
  <si>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</si>
  <si>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</si>
  <si>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</si>
  <si>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</si>
  <si>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</si>
  <si>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</si>
  <si>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</si>
  <si>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Employee benefits</t>
  </si>
  <si>
    <t>Ending Balance</t>
  </si>
  <si>
    <t>o)</t>
  </si>
  <si>
    <t>Net patient service revenue</t>
  </si>
  <si>
    <t>Patient service revenue</t>
  </si>
  <si>
    <t xml:space="preserve">Net cange in cash and cash equivalents </t>
  </si>
  <si>
    <t>Issuance of long-term debt</t>
  </si>
  <si>
    <t>HHL</t>
  </si>
  <si>
    <t>Financial Ratios</t>
  </si>
  <si>
    <t>For 2013 and 2012</t>
  </si>
  <si>
    <t>Liquidity</t>
  </si>
  <si>
    <t>Current Ratio</t>
  </si>
  <si>
    <t>Quick Ratio</t>
  </si>
  <si>
    <t>Days Cash on Hand</t>
  </si>
  <si>
    <t>Efficiency</t>
  </si>
  <si>
    <t>Days in Accounts Receivable</t>
  </si>
  <si>
    <t>Days in Accounts Payable</t>
  </si>
  <si>
    <t>Average Payment Period</t>
  </si>
  <si>
    <t>Total Asset Turnover</t>
  </si>
  <si>
    <t>Solvency</t>
  </si>
  <si>
    <t>Interest Coverage</t>
  </si>
  <si>
    <t>Debt Service Coverage</t>
  </si>
  <si>
    <t>Long-Term Debt to Net Assets</t>
  </si>
  <si>
    <t>Profitability</t>
  </si>
  <si>
    <t>Total Margin</t>
  </si>
  <si>
    <t>Return on Assets</t>
  </si>
  <si>
    <t>Return on Net Assets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</si>
</sst>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/>
    </xf>
    <xf numFmtId="6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7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6" fontId="0" fillId="0" borderId="18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0" borderId="20" xfId="0" applyNumberFormat="1" applyBorder="1" applyAlignment="1">
      <alignment/>
    </xf>
    <xf numFmtId="6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6" fontId="0" fillId="0" borderId="0" xfId="0" applyNumberFormat="1" applyAlignment="1">
      <alignment/>
    </xf>
    <xf numFmtId="164" fontId="0" fillId="0" borderId="11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 wrapText="1"/>
    </xf>
    <xf numFmtId="0" fontId="0" fillId="0" borderId="22" xfId="0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1">
      <selection activeCell="D49" sqref="D49"/>
    </sheetView>
  </sheetViews>
  <sheetFormatPr defaultColWidth="11.00390625" defaultRowHeight="15.75"/>
  <cols>
    <col min="1" max="1" width="48.625" style="12" customWidth="1"/>
    <col min="2" max="2" width="15.375" style="0" customWidth="1"/>
    <col min="3" max="3" width="17.625" style="0" customWidth="1"/>
    <col min="4" max="4" width="15.00390625" style="0" customWidth="1"/>
  </cols>
  <sheetData>
    <row r="1" spans="2:3" ht="15.75">
      <c r="B1" s="50" t="s">
        <v>46</v>
      </c>
      <c r="C1" s="50"/>
    </row>
    <row r="2" spans="1:3" ht="33" customHeight="1">
      <c r="A2" s="13"/>
      <c r="B2" s="51" t="s">
        <v>60</v>
      </c>
      <c r="C2" s="52"/>
    </row>
    <row r="3" spans="1:3" ht="15.75">
      <c r="A3" s="14"/>
      <c r="B3" s="1"/>
      <c r="C3" s="2"/>
    </row>
    <row r="4" spans="1:3" ht="15.75">
      <c r="A4" s="14"/>
      <c r="B4" s="3">
        <v>2012</v>
      </c>
      <c r="C4" s="2">
        <v>2011</v>
      </c>
    </row>
    <row r="5" spans="1:3" ht="15.75">
      <c r="A5" s="14"/>
      <c r="B5" s="3"/>
      <c r="C5" s="2"/>
    </row>
    <row r="6" spans="1:3" ht="15.75">
      <c r="A6" s="15" t="s">
        <v>0</v>
      </c>
      <c r="B6" s="3"/>
      <c r="C6" s="2"/>
    </row>
    <row r="7" spans="1:3" ht="15.75">
      <c r="A7" s="14" t="s">
        <v>1</v>
      </c>
      <c r="B7" s="3"/>
      <c r="C7" s="2"/>
    </row>
    <row r="8" spans="1:3" ht="15.75">
      <c r="A8" s="14" t="s">
        <v>2</v>
      </c>
      <c r="B8" s="4">
        <v>41443</v>
      </c>
      <c r="C8" s="5">
        <v>40798</v>
      </c>
    </row>
    <row r="9" spans="1:3" ht="15.75">
      <c r="A9" s="14" t="s">
        <v>47</v>
      </c>
      <c r="B9" s="6">
        <v>70779</v>
      </c>
      <c r="C9" s="7">
        <v>48038</v>
      </c>
    </row>
    <row r="10" spans="1:3" ht="15.75">
      <c r="A10" s="14" t="s">
        <v>3</v>
      </c>
      <c r="B10" s="3"/>
      <c r="C10" s="2"/>
    </row>
    <row r="11" spans="1:3" ht="15.75">
      <c r="A11" s="14" t="s">
        <v>4</v>
      </c>
      <c r="B11" s="3"/>
      <c r="C11" s="2"/>
    </row>
    <row r="12" spans="1:3" ht="15.75">
      <c r="A12" s="14" t="s">
        <v>93</v>
      </c>
      <c r="B12" s="6">
        <v>56811</v>
      </c>
      <c r="C12" s="7">
        <v>56548</v>
      </c>
    </row>
    <row r="13" spans="1:3" ht="15.75">
      <c r="A13" s="14" t="s">
        <v>113</v>
      </c>
      <c r="B13" s="6">
        <v>6132</v>
      </c>
      <c r="C13" s="7">
        <v>9173</v>
      </c>
    </row>
    <row r="14" spans="1:3" ht="15.75">
      <c r="A14" s="14" t="s">
        <v>5</v>
      </c>
      <c r="B14" s="19">
        <v>6416</v>
      </c>
      <c r="C14" s="20">
        <v>4662</v>
      </c>
    </row>
    <row r="15" spans="1:3" ht="15.75">
      <c r="A15" s="14"/>
      <c r="B15" s="6">
        <f>SUM(B8:B14)</f>
        <v>181581</v>
      </c>
      <c r="C15" s="7">
        <f>SUM(C8:C14)</f>
        <v>159219</v>
      </c>
    </row>
    <row r="16" spans="1:3" ht="15.75">
      <c r="A16" s="14" t="s">
        <v>6</v>
      </c>
      <c r="B16" s="6">
        <v>12439</v>
      </c>
      <c r="C16" s="7">
        <v>12308</v>
      </c>
    </row>
    <row r="17" spans="1:3" ht="15.75">
      <c r="A17" s="14" t="s">
        <v>49</v>
      </c>
      <c r="B17" s="19">
        <v>1276</v>
      </c>
      <c r="C17" s="20">
        <v>5628</v>
      </c>
    </row>
    <row r="18" spans="1:3" ht="15.75">
      <c r="A18" s="14" t="s">
        <v>7</v>
      </c>
      <c r="B18" s="6">
        <f>SUM(B15:B17)</f>
        <v>195296</v>
      </c>
      <c r="C18" s="7">
        <f>SUM(C15:C17)</f>
        <v>177155</v>
      </c>
    </row>
    <row r="19" spans="1:3" ht="15.75">
      <c r="A19" s="14" t="s">
        <v>48</v>
      </c>
      <c r="B19" s="3"/>
      <c r="C19" s="2"/>
    </row>
    <row r="20" spans="1:3" ht="15.75">
      <c r="A20" s="14" t="s">
        <v>8</v>
      </c>
      <c r="B20" s="6">
        <v>6587</v>
      </c>
      <c r="C20" s="7">
        <v>6587</v>
      </c>
    </row>
    <row r="21" spans="1:3" ht="15.75">
      <c r="A21" s="14" t="s">
        <v>9</v>
      </c>
      <c r="B21" s="6">
        <v>47099</v>
      </c>
      <c r="C21" s="7">
        <v>40023</v>
      </c>
    </row>
    <row r="22" spans="1:3" ht="15.75">
      <c r="A22" s="14" t="s">
        <v>10</v>
      </c>
      <c r="B22" s="19">
        <v>5396</v>
      </c>
      <c r="C22" s="20">
        <v>3894</v>
      </c>
    </row>
    <row r="23" spans="1:3" ht="15.75">
      <c r="A23" s="14"/>
      <c r="B23" s="6">
        <f>SUM(B20:B22)</f>
        <v>59082</v>
      </c>
      <c r="C23" s="7">
        <f>SUM(C20:C22)</f>
        <v>50504</v>
      </c>
    </row>
    <row r="24" spans="1:3" ht="15.75">
      <c r="A24" s="14" t="s">
        <v>11</v>
      </c>
      <c r="B24" s="19">
        <v>-1276</v>
      </c>
      <c r="C24" s="20">
        <v>-5628</v>
      </c>
    </row>
    <row r="25" spans="1:3" ht="15.75">
      <c r="A25" s="14" t="s">
        <v>12</v>
      </c>
      <c r="B25" s="6">
        <f>B23+B24</f>
        <v>57806</v>
      </c>
      <c r="C25" s="7">
        <f>C23+C24</f>
        <v>44876</v>
      </c>
    </row>
    <row r="26" spans="1:3" ht="15.75">
      <c r="A26" s="14" t="s">
        <v>50</v>
      </c>
      <c r="B26" s="6">
        <v>186481</v>
      </c>
      <c r="C26" s="7">
        <v>198384</v>
      </c>
    </row>
    <row r="27" spans="1:3" ht="15.75">
      <c r="A27" s="14" t="s">
        <v>13</v>
      </c>
      <c r="B27" s="6">
        <v>2518</v>
      </c>
      <c r="C27" s="7">
        <v>2875</v>
      </c>
    </row>
    <row r="28" spans="1:3" ht="15.75">
      <c r="A28" s="14" t="s">
        <v>14</v>
      </c>
      <c r="B28" s="19">
        <v>2470</v>
      </c>
      <c r="C28" s="20">
        <v>2895</v>
      </c>
    </row>
    <row r="29" spans="1:3" ht="16.5" thickBot="1">
      <c r="A29" s="14" t="s">
        <v>15</v>
      </c>
      <c r="B29" s="21">
        <f>SUM(B25:B28)+B18</f>
        <v>444571</v>
      </c>
      <c r="C29" s="22">
        <f>SUM(C25:C28)+C18</f>
        <v>426185</v>
      </c>
    </row>
    <row r="30" spans="1:3" ht="16.5" thickTop="1">
      <c r="A30" s="14"/>
      <c r="B30" s="3"/>
      <c r="C30" s="2"/>
    </row>
    <row r="31" spans="1:3" ht="15.75">
      <c r="A31" s="15" t="s">
        <v>17</v>
      </c>
      <c r="B31" s="3"/>
      <c r="C31" s="2"/>
    </row>
    <row r="32" spans="1:3" ht="15.75">
      <c r="A32" s="14" t="s">
        <v>18</v>
      </c>
      <c r="B32" s="3"/>
      <c r="C32" s="2"/>
    </row>
    <row r="33" spans="1:3" ht="15.75">
      <c r="A33" s="14" t="s">
        <v>51</v>
      </c>
      <c r="B33" s="4">
        <v>2804</v>
      </c>
      <c r="C33" s="5">
        <v>8153</v>
      </c>
    </row>
    <row r="34" spans="1:3" ht="15.75">
      <c r="A34" s="14" t="s">
        <v>19</v>
      </c>
      <c r="B34" s="6">
        <v>32189</v>
      </c>
      <c r="C34" s="7">
        <v>30090</v>
      </c>
    </row>
    <row r="35" spans="1:3" ht="15.75">
      <c r="A35" s="14" t="s">
        <v>20</v>
      </c>
      <c r="B35" s="6">
        <v>31590</v>
      </c>
      <c r="C35" s="7">
        <v>27909</v>
      </c>
    </row>
    <row r="36" spans="1:3" ht="15.75">
      <c r="A36" s="14" t="s">
        <v>52</v>
      </c>
      <c r="B36" s="6">
        <v>1927</v>
      </c>
      <c r="C36" s="7">
        <v>2988</v>
      </c>
    </row>
    <row r="37" spans="1:3" ht="15.75">
      <c r="A37" s="14" t="s">
        <v>53</v>
      </c>
      <c r="B37" s="6">
        <v>6738</v>
      </c>
      <c r="C37" s="7">
        <v>7767</v>
      </c>
    </row>
    <row r="38" spans="1:3" ht="15.75">
      <c r="A38" s="14" t="s">
        <v>21</v>
      </c>
      <c r="B38" s="19">
        <v>15534</v>
      </c>
      <c r="C38" s="20">
        <v>2071</v>
      </c>
    </row>
    <row r="39" spans="1:3" ht="15.75">
      <c r="A39" s="14" t="s">
        <v>22</v>
      </c>
      <c r="B39" s="6">
        <v>90782</v>
      </c>
      <c r="C39" s="7">
        <v>78978</v>
      </c>
    </row>
    <row r="40" spans="1:3" ht="15.75">
      <c r="A40" s="14"/>
      <c r="B40" s="6"/>
      <c r="C40" s="7"/>
    </row>
    <row r="41" spans="1:3" ht="15.75">
      <c r="A41" s="14" t="s">
        <v>54</v>
      </c>
      <c r="B41" s="6">
        <v>51250</v>
      </c>
      <c r="C41" s="7">
        <v>57421</v>
      </c>
    </row>
    <row r="42" spans="1:3" ht="15.75">
      <c r="A42" s="14" t="s">
        <v>55</v>
      </c>
      <c r="B42" s="6">
        <v>29183</v>
      </c>
      <c r="C42" s="7">
        <v>46268</v>
      </c>
    </row>
    <row r="43" spans="1:3" ht="15.75">
      <c r="A43" s="14" t="s">
        <v>23</v>
      </c>
      <c r="B43" s="6">
        <v>5396</v>
      </c>
      <c r="C43" s="7">
        <v>3894</v>
      </c>
    </row>
    <row r="44" spans="1:3" ht="15.75">
      <c r="A44" s="14" t="s">
        <v>56</v>
      </c>
      <c r="B44" s="6">
        <v>117686</v>
      </c>
      <c r="C44" s="7">
        <v>106781</v>
      </c>
    </row>
    <row r="45" spans="1:3" ht="15.75">
      <c r="A45" s="14" t="s">
        <v>57</v>
      </c>
      <c r="B45" s="19">
        <v>55462</v>
      </c>
      <c r="C45" s="20">
        <v>56022</v>
      </c>
    </row>
    <row r="46" spans="1:4" ht="15.75">
      <c r="A46" s="14" t="s">
        <v>24</v>
      </c>
      <c r="B46" s="6">
        <v>349759</v>
      </c>
      <c r="C46" s="7">
        <v>349364</v>
      </c>
      <c r="D46" s="35"/>
    </row>
    <row r="47" spans="1:3" ht="15.75">
      <c r="A47" s="14" t="s">
        <v>25</v>
      </c>
      <c r="B47" s="3"/>
      <c r="C47" s="2"/>
    </row>
    <row r="48" spans="1:3" ht="15.75">
      <c r="A48" s="14" t="s">
        <v>26</v>
      </c>
      <c r="B48" s="6">
        <v>86109</v>
      </c>
      <c r="C48" s="7">
        <v>67936</v>
      </c>
    </row>
    <row r="49" spans="1:3" ht="15.75">
      <c r="A49" s="14" t="s">
        <v>58</v>
      </c>
      <c r="B49" s="6">
        <v>2116</v>
      </c>
      <c r="C49" s="7">
        <v>2298</v>
      </c>
    </row>
    <row r="50" spans="1:3" ht="15.75">
      <c r="A50" s="14" t="s">
        <v>59</v>
      </c>
      <c r="B50" s="19">
        <v>6587</v>
      </c>
      <c r="C50" s="20">
        <v>6587</v>
      </c>
    </row>
    <row r="51" spans="1:3" ht="15.75">
      <c r="A51" s="14" t="s">
        <v>27</v>
      </c>
      <c r="B51" s="25">
        <v>94812</v>
      </c>
      <c r="C51" s="26">
        <v>76821</v>
      </c>
    </row>
    <row r="52" spans="1:3" ht="16.5" thickBot="1">
      <c r="A52" s="14" t="s">
        <v>28</v>
      </c>
      <c r="B52" s="23">
        <v>444571</v>
      </c>
      <c r="C52" s="24">
        <v>426185</v>
      </c>
    </row>
    <row r="53" spans="1:3" ht="16.5" thickTop="1">
      <c r="A53" s="16"/>
      <c r="B53" s="8"/>
      <c r="C53" s="9"/>
    </row>
    <row r="57" spans="1:3" ht="33" customHeight="1">
      <c r="A57" s="13"/>
      <c r="B57" s="51" t="s">
        <v>29</v>
      </c>
      <c r="C57" s="52"/>
    </row>
    <row r="58" spans="1:3" ht="15.75">
      <c r="A58" s="15" t="s">
        <v>94</v>
      </c>
      <c r="B58" s="3">
        <v>2012</v>
      </c>
      <c r="C58" s="2">
        <v>2011</v>
      </c>
    </row>
    <row r="59" spans="1:3" ht="15.75">
      <c r="A59" s="12" t="s">
        <v>131</v>
      </c>
      <c r="B59" s="10">
        <v>541301</v>
      </c>
      <c r="C59" s="11">
        <v>531154</v>
      </c>
    </row>
    <row r="60" spans="1:3" ht="15.75">
      <c r="A60" s="14" t="s">
        <v>30</v>
      </c>
      <c r="B60" s="10">
        <v>36656</v>
      </c>
      <c r="C60" s="11">
        <v>8057</v>
      </c>
    </row>
    <row r="61" spans="1:3" ht="15.75">
      <c r="A61" s="14" t="s">
        <v>31</v>
      </c>
      <c r="B61" s="29">
        <v>1562</v>
      </c>
      <c r="C61" s="30">
        <v>1356</v>
      </c>
    </row>
    <row r="62" spans="1:3" ht="15.75">
      <c r="A62" s="14" t="s">
        <v>32</v>
      </c>
      <c r="B62" s="10">
        <f>SUM(B59:B61)</f>
        <v>579519</v>
      </c>
      <c r="C62" s="11">
        <f>SUM(C59:C61)</f>
        <v>540567</v>
      </c>
    </row>
    <row r="63" spans="1:3" ht="15.75">
      <c r="A63" s="14"/>
      <c r="B63" s="10"/>
      <c r="C63" s="11"/>
    </row>
    <row r="64" spans="1:3" ht="15.75">
      <c r="A64" s="15" t="s">
        <v>95</v>
      </c>
      <c r="B64" s="10"/>
      <c r="C64" s="11"/>
    </row>
    <row r="65" spans="1:3" ht="15.75">
      <c r="A65" s="14" t="s">
        <v>33</v>
      </c>
      <c r="B65" s="10">
        <v>226400</v>
      </c>
      <c r="C65" s="11">
        <v>223599</v>
      </c>
    </row>
    <row r="66" spans="1:3" ht="15.75">
      <c r="A66" s="14" t="s">
        <v>128</v>
      </c>
      <c r="B66" s="10">
        <v>59154</v>
      </c>
      <c r="C66" s="11">
        <v>56660</v>
      </c>
    </row>
    <row r="67" spans="1:3" ht="15.75">
      <c r="A67" s="14" t="s">
        <v>34</v>
      </c>
      <c r="B67" s="10">
        <v>266356</v>
      </c>
      <c r="C67" s="11">
        <v>268202</v>
      </c>
    </row>
    <row r="68" spans="1:3" ht="15.75">
      <c r="A68" s="14" t="s">
        <v>35</v>
      </c>
      <c r="B68" s="10">
        <v>3093</v>
      </c>
      <c r="C68" s="11">
        <v>3180</v>
      </c>
    </row>
    <row r="69" spans="1:3" ht="15.75">
      <c r="A69" s="14" t="s">
        <v>36</v>
      </c>
      <c r="B69" s="29">
        <v>23137</v>
      </c>
      <c r="C69" s="30">
        <v>24477</v>
      </c>
    </row>
    <row r="70" spans="1:3" ht="15.75">
      <c r="A70" s="14" t="s">
        <v>37</v>
      </c>
      <c r="B70" s="27">
        <f>SUM(B65:B69)</f>
        <v>578140</v>
      </c>
      <c r="C70" s="28">
        <f>SUM(C65:C69)</f>
        <v>576118</v>
      </c>
    </row>
    <row r="71" spans="1:3" ht="15.75">
      <c r="A71" s="14" t="s">
        <v>38</v>
      </c>
      <c r="B71" s="10">
        <f>B62-B70</f>
        <v>1379</v>
      </c>
      <c r="C71" s="11">
        <f>C62-C70</f>
        <v>-35551</v>
      </c>
    </row>
    <row r="72" spans="1:3" ht="15.75">
      <c r="A72" s="14" t="s">
        <v>39</v>
      </c>
      <c r="B72" s="29">
        <v>0</v>
      </c>
      <c r="C72" s="30">
        <v>-2392</v>
      </c>
    </row>
    <row r="73" spans="1:3" ht="15.75">
      <c r="A73" s="14" t="s">
        <v>40</v>
      </c>
      <c r="B73" s="10">
        <f>B71+B72</f>
        <v>1379</v>
      </c>
      <c r="C73" s="11">
        <f>C71+C72</f>
        <v>-37943</v>
      </c>
    </row>
    <row r="74" spans="1:3" ht="15.75">
      <c r="A74" s="14"/>
      <c r="B74" s="10"/>
      <c r="C74" s="11"/>
    </row>
    <row r="75" spans="1:3" ht="15.75">
      <c r="A75" s="15" t="s">
        <v>41</v>
      </c>
      <c r="B75" s="10"/>
      <c r="C75" s="11"/>
    </row>
    <row r="76" spans="1:3" ht="31.5">
      <c r="A76" s="14" t="s">
        <v>42</v>
      </c>
      <c r="B76" s="10">
        <v>4036</v>
      </c>
      <c r="C76" s="11">
        <v>-8145</v>
      </c>
    </row>
    <row r="77" spans="1:3" ht="31.5">
      <c r="A77" s="14" t="s">
        <v>43</v>
      </c>
      <c r="B77" s="10">
        <v>527</v>
      </c>
      <c r="C77" s="11">
        <v>596</v>
      </c>
    </row>
    <row r="78" spans="1:3" ht="31.5">
      <c r="A78" s="14" t="s">
        <v>44</v>
      </c>
      <c r="B78" s="29">
        <v>12231</v>
      </c>
      <c r="C78" s="30">
        <v>-38728</v>
      </c>
    </row>
    <row r="79" spans="1:3" ht="15.75">
      <c r="A79" s="15" t="s">
        <v>45</v>
      </c>
      <c r="B79" s="10">
        <f>SUM(B76:B78)+B73</f>
        <v>18173</v>
      </c>
      <c r="C79" s="11">
        <f>SUM(C76:C78)+C73</f>
        <v>-84220</v>
      </c>
    </row>
    <row r="80" spans="1:3" ht="15.75">
      <c r="A80" s="16"/>
      <c r="B80" s="8"/>
      <c r="C80" s="9"/>
    </row>
    <row r="82" spans="1:3" ht="15.75">
      <c r="A82" s="13"/>
      <c r="B82" s="17" t="s">
        <v>89</v>
      </c>
      <c r="C82" s="18"/>
    </row>
    <row r="83" spans="1:3" ht="15.75">
      <c r="A83" s="14"/>
      <c r="B83" s="53" t="s">
        <v>61</v>
      </c>
      <c r="C83" s="54"/>
    </row>
    <row r="84" spans="1:3" ht="15.75">
      <c r="A84" s="14"/>
      <c r="B84" s="3">
        <v>2012</v>
      </c>
      <c r="C84" s="2">
        <v>2011</v>
      </c>
    </row>
    <row r="85" spans="1:3" ht="15.75">
      <c r="A85" s="14"/>
      <c r="B85" s="3" t="s">
        <v>88</v>
      </c>
      <c r="C85" s="2"/>
    </row>
    <row r="86" spans="1:3" ht="15.75">
      <c r="A86" s="15" t="s">
        <v>62</v>
      </c>
      <c r="B86" s="3"/>
      <c r="C86" s="2"/>
    </row>
    <row r="87" spans="1:3" ht="15.75">
      <c r="A87" s="14" t="s">
        <v>63</v>
      </c>
      <c r="B87" s="10">
        <v>17991</v>
      </c>
      <c r="C87" s="11">
        <v>-83105</v>
      </c>
    </row>
    <row r="88" spans="1:3" ht="31.5">
      <c r="A88" s="14" t="s">
        <v>64</v>
      </c>
      <c r="B88" s="10"/>
      <c r="C88" s="11"/>
    </row>
    <row r="89" spans="1:3" ht="15.75">
      <c r="A89" s="14" t="s">
        <v>65</v>
      </c>
      <c r="B89" s="10"/>
      <c r="C89" s="11"/>
    </row>
    <row r="90" spans="1:3" ht="15.75">
      <c r="A90" s="14" t="s">
        <v>66</v>
      </c>
      <c r="B90" s="10">
        <v>23137</v>
      </c>
      <c r="C90" s="11">
        <v>24477</v>
      </c>
    </row>
    <row r="91" spans="1:3" ht="15.75">
      <c r="A91" s="14" t="s">
        <v>67</v>
      </c>
      <c r="B91" s="10">
        <v>108</v>
      </c>
      <c r="C91" s="11">
        <v>129</v>
      </c>
    </row>
    <row r="92" spans="1:3" ht="31.5">
      <c r="A92" s="14" t="s">
        <v>91</v>
      </c>
      <c r="B92" s="10">
        <v>-4036</v>
      </c>
      <c r="C92" s="11">
        <v>8145</v>
      </c>
    </row>
    <row r="93" spans="1:3" ht="31.5">
      <c r="A93" s="14" t="s">
        <v>90</v>
      </c>
      <c r="C93" s="11">
        <v>3875</v>
      </c>
    </row>
    <row r="94" spans="1:3" ht="15.75">
      <c r="A94" s="14" t="s">
        <v>68</v>
      </c>
      <c r="B94" s="10"/>
      <c r="C94" s="11"/>
    </row>
    <row r="95" spans="1:3" ht="15.75">
      <c r="A95" s="14" t="s">
        <v>69</v>
      </c>
      <c r="B95" s="10">
        <v>-263</v>
      </c>
      <c r="C95" s="11">
        <v>437</v>
      </c>
    </row>
    <row r="96" spans="1:3" ht="15.75">
      <c r="A96" s="14" t="s">
        <v>70</v>
      </c>
      <c r="B96" s="10">
        <v>-1568</v>
      </c>
      <c r="C96" s="11">
        <v>-1218</v>
      </c>
    </row>
    <row r="97" spans="1:3" ht="15.75">
      <c r="A97" s="14" t="s">
        <v>19</v>
      </c>
      <c r="B97" s="10">
        <v>2099</v>
      </c>
      <c r="C97" s="11">
        <v>-467</v>
      </c>
    </row>
    <row r="98" spans="1:3" ht="15.75">
      <c r="A98" s="14" t="s">
        <v>20</v>
      </c>
      <c r="B98" s="10">
        <v>3681</v>
      </c>
      <c r="C98" s="11">
        <v>1110</v>
      </c>
    </row>
    <row r="99" spans="1:3" ht="15.75">
      <c r="A99" s="14" t="s">
        <v>71</v>
      </c>
      <c r="B99" s="10">
        <v>-1061</v>
      </c>
      <c r="C99" s="11">
        <v>509</v>
      </c>
    </row>
    <row r="100" spans="1:3" ht="15.75">
      <c r="A100" s="14" t="s">
        <v>55</v>
      </c>
      <c r="B100" s="10">
        <v>-17085</v>
      </c>
      <c r="C100" s="11">
        <v>33271</v>
      </c>
    </row>
    <row r="101" spans="1:3" ht="15.75">
      <c r="A101" s="14" t="s">
        <v>72</v>
      </c>
      <c r="B101" s="10">
        <v>9876</v>
      </c>
      <c r="C101" s="11">
        <v>32947</v>
      </c>
    </row>
    <row r="102" spans="1:3" ht="15.75">
      <c r="A102" s="14" t="s">
        <v>73</v>
      </c>
      <c r="B102" s="29">
        <v>14405</v>
      </c>
      <c r="C102" s="30">
        <v>-5342</v>
      </c>
    </row>
    <row r="103" spans="1:3" ht="15.75">
      <c r="A103" s="14" t="s">
        <v>74</v>
      </c>
      <c r="B103" s="10">
        <v>47284</v>
      </c>
      <c r="C103" s="11">
        <v>14768</v>
      </c>
    </row>
    <row r="104" spans="1:3" ht="15.75">
      <c r="A104" s="14"/>
      <c r="B104" s="10"/>
      <c r="C104" s="11"/>
    </row>
    <row r="105" spans="1:3" ht="15.75">
      <c r="A105" s="15" t="s">
        <v>75</v>
      </c>
      <c r="B105" s="10"/>
      <c r="C105" s="11"/>
    </row>
    <row r="106" spans="1:3" ht="15.75">
      <c r="A106" s="14" t="s">
        <v>76</v>
      </c>
      <c r="B106" s="10">
        <v>-8734</v>
      </c>
      <c r="C106" s="11">
        <v>-14938</v>
      </c>
    </row>
    <row r="107" spans="1:3" ht="15.75">
      <c r="A107" s="14" t="s">
        <v>77</v>
      </c>
      <c r="B107" s="10">
        <v>-18705</v>
      </c>
      <c r="C107" s="11">
        <v>7789</v>
      </c>
    </row>
    <row r="108" spans="1:3" ht="15.75">
      <c r="A108" s="14" t="s">
        <v>78</v>
      </c>
      <c r="B108" s="10">
        <v>357</v>
      </c>
      <c r="C108" s="11">
        <v>357</v>
      </c>
    </row>
    <row r="109" spans="1:3" ht="15.75">
      <c r="A109" s="14" t="s">
        <v>79</v>
      </c>
      <c r="B109" s="29">
        <v>-5537</v>
      </c>
      <c r="C109" s="30">
        <v>5871</v>
      </c>
    </row>
    <row r="110" spans="1:3" ht="15.75">
      <c r="A110" s="14" t="s">
        <v>80</v>
      </c>
      <c r="B110" s="10">
        <v>-32619</v>
      </c>
      <c r="C110" s="11">
        <v>-921</v>
      </c>
    </row>
    <row r="111" spans="1:3" ht="15.75">
      <c r="A111" s="14"/>
      <c r="B111" s="10"/>
      <c r="C111" s="11"/>
    </row>
    <row r="112" spans="1:3" ht="15.75">
      <c r="A112" s="15" t="s">
        <v>81</v>
      </c>
      <c r="B112" s="10"/>
      <c r="C112" s="11"/>
    </row>
    <row r="113" spans="1:3" ht="15.75">
      <c r="A113" s="14" t="s">
        <v>82</v>
      </c>
      <c r="B113" s="29">
        <v>-14020</v>
      </c>
      <c r="C113" s="30">
        <v>-7097</v>
      </c>
    </row>
    <row r="114" spans="1:3" ht="15.75">
      <c r="A114" s="14" t="s">
        <v>83</v>
      </c>
      <c r="B114" s="10">
        <v>-14020</v>
      </c>
      <c r="C114" s="11">
        <v>-7097</v>
      </c>
    </row>
    <row r="115" spans="1:3" ht="15.75">
      <c r="A115" s="14" t="s">
        <v>84</v>
      </c>
      <c r="B115" s="10">
        <v>645</v>
      </c>
      <c r="C115" s="11">
        <v>6750</v>
      </c>
    </row>
    <row r="116" spans="1:3" ht="15.75">
      <c r="A116" s="14" t="s">
        <v>85</v>
      </c>
      <c r="B116" s="29">
        <v>40798</v>
      </c>
      <c r="C116" s="30">
        <v>34048</v>
      </c>
    </row>
    <row r="117" spans="1:3" ht="15.75">
      <c r="A117" s="14" t="s">
        <v>86</v>
      </c>
      <c r="B117" s="27">
        <v>41443</v>
      </c>
      <c r="C117" s="28">
        <v>40798</v>
      </c>
    </row>
    <row r="118" spans="1:3" ht="31.5">
      <c r="A118" s="14" t="s">
        <v>92</v>
      </c>
      <c r="B118" s="10"/>
      <c r="C118" s="11"/>
    </row>
    <row r="119" spans="1:3" ht="15.75">
      <c r="A119" s="14" t="s">
        <v>87</v>
      </c>
      <c r="B119" s="29">
        <v>2500</v>
      </c>
      <c r="C119" s="30">
        <v>4905</v>
      </c>
    </row>
    <row r="120" spans="1:3" ht="15.75">
      <c r="A120" s="16"/>
      <c r="B120" s="8"/>
      <c r="C120" s="9"/>
    </row>
  </sheetData>
  <sheetProtection/>
  <mergeCells count="4">
    <mergeCell ref="B1:C1"/>
    <mergeCell ref="B2:C2"/>
    <mergeCell ref="B57:C57"/>
    <mergeCell ref="B83:C8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8.375" style="0" customWidth="1"/>
    <col min="2" max="2" width="16.50390625" style="0" bestFit="1" customWidth="1"/>
    <col min="3" max="3" width="11.50390625" style="0" bestFit="1" customWidth="1"/>
  </cols>
  <sheetData>
    <row r="1" ht="15.75">
      <c r="A1" s="31" t="s">
        <v>103</v>
      </c>
    </row>
    <row r="2" spans="2:6" ht="15.75">
      <c r="B2" s="32" t="s">
        <v>96</v>
      </c>
      <c r="C2" s="32" t="s">
        <v>97</v>
      </c>
      <c r="D2" s="32" t="s">
        <v>98</v>
      </c>
      <c r="E2" s="32" t="s">
        <v>99</v>
      </c>
      <c r="F2" s="32" t="s">
        <v>100</v>
      </c>
    </row>
    <row r="3" spans="1:2" ht="15.75">
      <c r="A3" t="s">
        <v>105</v>
      </c>
      <c r="B3" s="33">
        <v>-250000</v>
      </c>
    </row>
    <row r="5" spans="1:6" ht="15.75">
      <c r="A5" t="s">
        <v>106</v>
      </c>
      <c r="C5" s="34">
        <v>-100000</v>
      </c>
      <c r="D5" s="34">
        <v>-100000</v>
      </c>
      <c r="E5" s="34">
        <v>-100000</v>
      </c>
      <c r="F5" s="34">
        <v>-100000</v>
      </c>
    </row>
    <row r="7" spans="1:6" ht="15.75">
      <c r="A7" t="s">
        <v>107</v>
      </c>
      <c r="B7" s="8"/>
      <c r="C7" s="36">
        <v>175000</v>
      </c>
      <c r="D7" s="36">
        <v>175000</v>
      </c>
      <c r="E7" s="36">
        <v>175000</v>
      </c>
      <c r="F7" s="36">
        <v>175000</v>
      </c>
    </row>
    <row r="9" spans="1:8" ht="15.75">
      <c r="A9" t="s">
        <v>102</v>
      </c>
      <c r="B9" s="19">
        <f>SUM(B3:B7)</f>
        <v>-250000</v>
      </c>
      <c r="C9" s="19">
        <f>SUM(C3:C7)</f>
        <v>75000</v>
      </c>
      <c r="D9" s="19">
        <f>SUM(D3:D7)</f>
        <v>75000</v>
      </c>
      <c r="E9" s="19">
        <f>SUM(E3:E7)</f>
        <v>75000</v>
      </c>
      <c r="F9" s="19">
        <f>SUM(F3:F7)</f>
        <v>75000</v>
      </c>
      <c r="H9" s="33"/>
    </row>
    <row r="11" spans="1:2" ht="15.75">
      <c r="A11" t="s">
        <v>108</v>
      </c>
      <c r="B11" s="46"/>
    </row>
    <row r="14" ht="15.75">
      <c r="A14" s="31" t="s">
        <v>104</v>
      </c>
    </row>
    <row r="16" spans="1:2" ht="15.75">
      <c r="A16" t="s">
        <v>101</v>
      </c>
      <c r="B16">
        <v>-350000</v>
      </c>
    </row>
    <row r="18" spans="1:6" ht="15.75">
      <c r="A18" t="s">
        <v>106</v>
      </c>
      <c r="C18" s="49">
        <v>-75000</v>
      </c>
      <c r="D18" s="49">
        <v>-75000</v>
      </c>
      <c r="E18" s="49">
        <v>-75000</v>
      </c>
      <c r="F18" s="49">
        <v>-75000</v>
      </c>
    </row>
    <row r="20" spans="1:6" ht="15.75">
      <c r="A20" t="s">
        <v>107</v>
      </c>
      <c r="B20" s="8"/>
      <c r="C20" s="36">
        <v>175000</v>
      </c>
      <c r="D20" s="36">
        <v>175000</v>
      </c>
      <c r="E20" s="36">
        <v>175000</v>
      </c>
      <c r="F20" s="36">
        <v>175000</v>
      </c>
    </row>
    <row r="22" spans="1:6" ht="15.75">
      <c r="A22" t="s">
        <v>102</v>
      </c>
      <c r="B22" s="8">
        <f>SUM(B16:B20)</f>
        <v>-350000</v>
      </c>
      <c r="C22" s="8">
        <f>SUM(C16:C20)</f>
        <v>100000</v>
      </c>
      <c r="D22" s="8">
        <f>SUM(D16:D20)</f>
        <v>100000</v>
      </c>
      <c r="E22" s="8">
        <f>SUM(E16:E20)</f>
        <v>100000</v>
      </c>
      <c r="F22" s="8">
        <f>SUM(F16:F20)</f>
        <v>100000</v>
      </c>
    </row>
    <row r="24" spans="1:2" ht="15.75">
      <c r="A24" t="s">
        <v>108</v>
      </c>
      <c r="B24" s="4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5.625" style="0" customWidth="1"/>
    <col min="2" max="26" width="11.00390625" style="0" customWidth="1"/>
    <col min="27" max="27" width="11.50390625" style="0" customWidth="1"/>
    <col min="28" max="28" width="11.00390625" style="0" customWidth="1"/>
    <col min="29" max="29" width="11.625" style="0" customWidth="1"/>
  </cols>
  <sheetData>
    <row r="1" spans="2:29" ht="15.75">
      <c r="B1" s="55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 t="s">
        <v>110</v>
      </c>
      <c r="Q1" s="55"/>
      <c r="R1" s="55"/>
      <c r="S1" s="55"/>
      <c r="T1" s="55"/>
      <c r="U1" s="55"/>
      <c r="V1" s="55"/>
      <c r="W1" s="55"/>
      <c r="X1" s="55"/>
      <c r="Y1" s="55"/>
      <c r="Z1" s="55"/>
      <c r="AA1" s="55" t="s">
        <v>111</v>
      </c>
      <c r="AB1" s="55"/>
      <c r="AC1" s="55"/>
    </row>
    <row r="2" spans="2:29" ht="94.5">
      <c r="B2" s="13" t="s">
        <v>2</v>
      </c>
      <c r="C2" s="13" t="s">
        <v>47</v>
      </c>
      <c r="D2" s="13" t="s">
        <v>109</v>
      </c>
      <c r="E2" s="13" t="s">
        <v>113</v>
      </c>
      <c r="F2" s="13" t="s">
        <v>5</v>
      </c>
      <c r="G2" s="13" t="s">
        <v>6</v>
      </c>
      <c r="H2" s="13" t="s">
        <v>49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50</v>
      </c>
      <c r="N2" s="13" t="s">
        <v>13</v>
      </c>
      <c r="O2" s="13" t="s">
        <v>14</v>
      </c>
      <c r="P2" s="13" t="s">
        <v>51</v>
      </c>
      <c r="Q2" s="13" t="s">
        <v>19</v>
      </c>
      <c r="R2" s="13" t="s">
        <v>20</v>
      </c>
      <c r="S2" s="13" t="s">
        <v>52</v>
      </c>
      <c r="T2" s="13" t="s">
        <v>53</v>
      </c>
      <c r="U2" s="13" t="s">
        <v>21</v>
      </c>
      <c r="V2" s="13" t="s">
        <v>54</v>
      </c>
      <c r="W2" s="13" t="s">
        <v>55</v>
      </c>
      <c r="X2" s="13" t="s">
        <v>23</v>
      </c>
      <c r="Y2" s="13" t="s">
        <v>56</v>
      </c>
      <c r="Z2" s="13" t="s">
        <v>57</v>
      </c>
      <c r="AA2" s="13" t="s">
        <v>26</v>
      </c>
      <c r="AB2" s="13" t="s">
        <v>58</v>
      </c>
      <c r="AC2" s="47" t="s">
        <v>59</v>
      </c>
    </row>
    <row r="3" spans="1:29" s="48" customFormat="1" ht="15.75">
      <c r="A3" s="48" t="s">
        <v>112</v>
      </c>
      <c r="B3" s="48">
        <v>41443</v>
      </c>
      <c r="C3" s="48">
        <v>70779</v>
      </c>
      <c r="D3" s="48">
        <v>56811</v>
      </c>
      <c r="E3" s="48">
        <v>6132</v>
      </c>
      <c r="F3" s="48">
        <v>6416</v>
      </c>
      <c r="G3" s="48">
        <v>12439</v>
      </c>
      <c r="H3" s="48">
        <v>1276</v>
      </c>
      <c r="I3" s="48">
        <v>6587</v>
      </c>
      <c r="J3" s="48">
        <v>47099</v>
      </c>
      <c r="K3" s="48">
        <v>5396</v>
      </c>
      <c r="L3" s="48">
        <v>-1276</v>
      </c>
      <c r="M3" s="48">
        <v>186481</v>
      </c>
      <c r="N3" s="48">
        <v>2518</v>
      </c>
      <c r="O3" s="48">
        <v>2470</v>
      </c>
      <c r="P3" s="48">
        <v>2804</v>
      </c>
      <c r="Q3" s="48">
        <v>32189</v>
      </c>
      <c r="R3" s="48">
        <v>31590</v>
      </c>
      <c r="S3" s="48">
        <v>1927</v>
      </c>
      <c r="T3" s="48">
        <v>6738</v>
      </c>
      <c r="U3" s="48">
        <v>15534</v>
      </c>
      <c r="V3" s="48">
        <v>51250</v>
      </c>
      <c r="W3" s="48">
        <v>29183</v>
      </c>
      <c r="X3" s="48">
        <v>5396</v>
      </c>
      <c r="Y3" s="48">
        <v>117686</v>
      </c>
      <c r="Z3" s="48">
        <v>55462</v>
      </c>
      <c r="AA3" s="48">
        <v>86109</v>
      </c>
      <c r="AB3" s="48">
        <v>2116</v>
      </c>
      <c r="AC3" s="48">
        <v>6587</v>
      </c>
    </row>
    <row r="4" s="48" customFormat="1" ht="15.75">
      <c r="A4" s="48" t="s">
        <v>114</v>
      </c>
    </row>
    <row r="5" s="48" customFormat="1" ht="15.75">
      <c r="A5" s="48" t="s">
        <v>115</v>
      </c>
    </row>
    <row r="6" s="48" customFormat="1" ht="15.75">
      <c r="A6" s="48" t="s">
        <v>116</v>
      </c>
    </row>
    <row r="7" s="48" customFormat="1" ht="15.75">
      <c r="A7" s="48" t="s">
        <v>117</v>
      </c>
    </row>
    <row r="8" s="48" customFormat="1" ht="15.75"/>
    <row r="9" s="48" customFormat="1" ht="15.75">
      <c r="A9" s="48" t="s">
        <v>118</v>
      </c>
    </row>
    <row r="10" s="48" customFormat="1" ht="15.75">
      <c r="A10" s="48" t="s">
        <v>119</v>
      </c>
    </row>
    <row r="11" s="48" customFormat="1" ht="15.75">
      <c r="A11" s="48" t="s">
        <v>120</v>
      </c>
    </row>
    <row r="12" s="48" customFormat="1" ht="15.75">
      <c r="A12" s="48" t="s">
        <v>121</v>
      </c>
    </row>
    <row r="13" s="48" customFormat="1" ht="15.75">
      <c r="A13" s="48" t="s">
        <v>122</v>
      </c>
    </row>
    <row r="14" s="48" customFormat="1" ht="15.75"/>
    <row r="15" s="48" customFormat="1" ht="15.75">
      <c r="A15" s="48" t="s">
        <v>123</v>
      </c>
    </row>
    <row r="16" s="48" customFormat="1" ht="15.75">
      <c r="A16" s="48" t="s">
        <v>124</v>
      </c>
    </row>
    <row r="17" s="48" customFormat="1" ht="15.75">
      <c r="A17" s="48" t="s">
        <v>125</v>
      </c>
    </row>
    <row r="18" s="48" customFormat="1" ht="15.75">
      <c r="A18" s="48" t="s">
        <v>126</v>
      </c>
    </row>
    <row r="19" s="48" customFormat="1" ht="15.75">
      <c r="A19" s="48" t="s">
        <v>127</v>
      </c>
    </row>
    <row r="20" s="48" customFormat="1" ht="15.75">
      <c r="A20" s="48" t="s">
        <v>130</v>
      </c>
    </row>
    <row r="22" spans="1:29" s="48" customFormat="1" ht="15.75">
      <c r="A22" s="48" t="s">
        <v>129</v>
      </c>
      <c r="B22" s="48">
        <f aca="true" t="shared" si="0" ref="B22:AC22">SUM(B3:B20)</f>
        <v>41443</v>
      </c>
      <c r="C22" s="48">
        <f t="shared" si="0"/>
        <v>70779</v>
      </c>
      <c r="D22" s="48">
        <f t="shared" si="0"/>
        <v>56811</v>
      </c>
      <c r="E22" s="48">
        <f t="shared" si="0"/>
        <v>6132</v>
      </c>
      <c r="F22" s="48">
        <f t="shared" si="0"/>
        <v>6416</v>
      </c>
      <c r="G22" s="48">
        <f t="shared" si="0"/>
        <v>12439</v>
      </c>
      <c r="H22" s="48">
        <f t="shared" si="0"/>
        <v>1276</v>
      </c>
      <c r="I22" s="48">
        <f t="shared" si="0"/>
        <v>6587</v>
      </c>
      <c r="J22" s="48">
        <f t="shared" si="0"/>
        <v>47099</v>
      </c>
      <c r="K22" s="48">
        <f t="shared" si="0"/>
        <v>5396</v>
      </c>
      <c r="L22" s="48">
        <f t="shared" si="0"/>
        <v>-1276</v>
      </c>
      <c r="M22" s="48">
        <f t="shared" si="0"/>
        <v>186481</v>
      </c>
      <c r="N22" s="48">
        <f t="shared" si="0"/>
        <v>2518</v>
      </c>
      <c r="O22" s="48">
        <f t="shared" si="0"/>
        <v>2470</v>
      </c>
      <c r="P22" s="48">
        <f t="shared" si="0"/>
        <v>2804</v>
      </c>
      <c r="Q22" s="48">
        <f t="shared" si="0"/>
        <v>32189</v>
      </c>
      <c r="R22" s="48">
        <f t="shared" si="0"/>
        <v>31590</v>
      </c>
      <c r="S22" s="48">
        <f t="shared" si="0"/>
        <v>1927</v>
      </c>
      <c r="T22" s="48">
        <f t="shared" si="0"/>
        <v>6738</v>
      </c>
      <c r="U22" s="48">
        <f t="shared" si="0"/>
        <v>15534</v>
      </c>
      <c r="V22" s="48">
        <f t="shared" si="0"/>
        <v>51250</v>
      </c>
      <c r="W22" s="48">
        <f t="shared" si="0"/>
        <v>29183</v>
      </c>
      <c r="X22" s="48">
        <f t="shared" si="0"/>
        <v>5396</v>
      </c>
      <c r="Y22" s="48">
        <f t="shared" si="0"/>
        <v>117686</v>
      </c>
      <c r="Z22" s="48">
        <f t="shared" si="0"/>
        <v>55462</v>
      </c>
      <c r="AA22" s="48">
        <f t="shared" si="0"/>
        <v>86109</v>
      </c>
      <c r="AB22" s="48">
        <f t="shared" si="0"/>
        <v>2116</v>
      </c>
      <c r="AC22" s="48">
        <f t="shared" si="0"/>
        <v>6587</v>
      </c>
    </row>
  </sheetData>
  <sheetProtection/>
  <mergeCells count="3">
    <mergeCell ref="B1:O1"/>
    <mergeCell ref="P1:Z1"/>
    <mergeCell ref="AA1:A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48.625" style="12" customWidth="1"/>
    <col min="2" max="2" width="15.375" style="0" customWidth="1"/>
    <col min="3" max="3" width="17.625" style="0" customWidth="1"/>
    <col min="4" max="4" width="15.00390625" style="0" customWidth="1"/>
  </cols>
  <sheetData>
    <row r="1" spans="2:3" ht="15.75">
      <c r="B1" s="50" t="s">
        <v>46</v>
      </c>
      <c r="C1" s="50"/>
    </row>
    <row r="2" spans="1:3" ht="15.75">
      <c r="A2" s="13"/>
      <c r="B2" s="51" t="s">
        <v>60</v>
      </c>
      <c r="C2" s="52"/>
    </row>
    <row r="3" spans="1:3" ht="15.75">
      <c r="A3" s="14"/>
      <c r="B3" s="1"/>
      <c r="C3" s="2"/>
    </row>
    <row r="4" spans="1:4" ht="15.75">
      <c r="A4" s="14"/>
      <c r="B4">
        <v>2013</v>
      </c>
      <c r="C4" s="3">
        <v>2012</v>
      </c>
      <c r="D4" s="42"/>
    </row>
    <row r="5" spans="1:4" ht="15.75">
      <c r="A5" s="14"/>
      <c r="C5" s="3"/>
      <c r="D5" s="42"/>
    </row>
    <row r="6" spans="1:4" ht="15.75">
      <c r="A6" s="15" t="s">
        <v>0</v>
      </c>
      <c r="C6" s="3"/>
      <c r="D6" s="42"/>
    </row>
    <row r="7" spans="1:4" ht="15.75">
      <c r="A7" s="14" t="s">
        <v>1</v>
      </c>
      <c r="C7" s="3"/>
      <c r="D7" s="42"/>
    </row>
    <row r="8" spans="1:4" ht="15.75">
      <c r="A8" s="14" t="s">
        <v>2</v>
      </c>
      <c r="B8" s="34">
        <f>'Trans. Template'!B22</f>
        <v>41443</v>
      </c>
      <c r="C8" s="4">
        <v>41443</v>
      </c>
      <c r="D8" s="42"/>
    </row>
    <row r="9" spans="1:4" ht="15.75">
      <c r="A9" s="14" t="s">
        <v>47</v>
      </c>
      <c r="B9" s="34">
        <f>'Trans. Template'!C$22</f>
        <v>70779</v>
      </c>
      <c r="C9" s="6">
        <v>70779</v>
      </c>
      <c r="D9" s="42"/>
    </row>
    <row r="10" spans="1:4" ht="15.75">
      <c r="A10" s="14" t="s">
        <v>3</v>
      </c>
      <c r="B10" s="34"/>
      <c r="C10" s="3"/>
      <c r="D10" s="42"/>
    </row>
    <row r="11" spans="1:4" ht="15.75">
      <c r="A11" s="14" t="s">
        <v>4</v>
      </c>
      <c r="B11" s="34"/>
      <c r="C11" s="3"/>
      <c r="D11" s="42"/>
    </row>
    <row r="12" spans="1:4" ht="15.75">
      <c r="A12" s="14" t="s">
        <v>93</v>
      </c>
      <c r="B12" s="34">
        <f>'Trans. Template'!D$22</f>
        <v>56811</v>
      </c>
      <c r="C12" s="6">
        <v>56811</v>
      </c>
      <c r="D12" s="42"/>
    </row>
    <row r="13" spans="1:4" ht="15.75">
      <c r="A13" s="14" t="s">
        <v>113</v>
      </c>
      <c r="B13" s="34">
        <f>'Trans. Template'!E$22</f>
        <v>6132</v>
      </c>
      <c r="C13" s="6">
        <v>6132</v>
      </c>
      <c r="D13" s="42"/>
    </row>
    <row r="14" spans="1:4" ht="15.75">
      <c r="A14" s="14" t="s">
        <v>5</v>
      </c>
      <c r="B14" s="36">
        <f>'Trans. Template'!F$22</f>
        <v>6416</v>
      </c>
      <c r="C14" s="19">
        <v>6416</v>
      </c>
      <c r="D14" s="42"/>
    </row>
    <row r="15" spans="1:4" ht="15.75">
      <c r="A15" s="14"/>
      <c r="B15" s="37">
        <f>SUM(B8:B14)</f>
        <v>181581</v>
      </c>
      <c r="C15" s="6">
        <f>SUM(C8:C14)</f>
        <v>181581</v>
      </c>
      <c r="D15" s="42"/>
    </row>
    <row r="16" spans="1:4" ht="15.75">
      <c r="A16" s="14" t="s">
        <v>6</v>
      </c>
      <c r="B16" s="34">
        <f>'Trans. Template'!G$22</f>
        <v>12439</v>
      </c>
      <c r="C16" s="6">
        <v>12439</v>
      </c>
      <c r="D16" s="42"/>
    </row>
    <row r="17" spans="1:4" ht="15.75">
      <c r="A17" s="14" t="s">
        <v>49</v>
      </c>
      <c r="B17" s="36">
        <f>'Trans. Template'!H$22</f>
        <v>1276</v>
      </c>
      <c r="C17" s="19">
        <v>1276</v>
      </c>
      <c r="D17" s="42"/>
    </row>
    <row r="18" spans="1:4" ht="15.75">
      <c r="A18" s="14" t="s">
        <v>7</v>
      </c>
      <c r="B18" s="37">
        <f>SUM(B15:B17)</f>
        <v>195296</v>
      </c>
      <c r="C18" s="6">
        <f>SUM(C15:C17)</f>
        <v>195296</v>
      </c>
      <c r="D18" s="42"/>
    </row>
    <row r="19" spans="1:4" ht="15.75">
      <c r="A19" s="14" t="s">
        <v>48</v>
      </c>
      <c r="B19" s="34"/>
      <c r="C19" s="3"/>
      <c r="D19" s="42"/>
    </row>
    <row r="20" spans="1:4" ht="15.75">
      <c r="A20" s="14" t="s">
        <v>8</v>
      </c>
      <c r="B20" s="34">
        <f>'Trans. Template'!I$22</f>
        <v>6587</v>
      </c>
      <c r="C20" s="6">
        <v>6587</v>
      </c>
      <c r="D20" s="42"/>
    </row>
    <row r="21" spans="1:4" ht="15.75">
      <c r="A21" s="14" t="s">
        <v>9</v>
      </c>
      <c r="B21" s="34">
        <f>'Trans. Template'!J$22</f>
        <v>47099</v>
      </c>
      <c r="C21" s="6">
        <v>47099</v>
      </c>
      <c r="D21" s="42"/>
    </row>
    <row r="22" spans="1:4" ht="15.75">
      <c r="A22" s="14" t="s">
        <v>10</v>
      </c>
      <c r="B22" s="36">
        <f>'Trans. Template'!K$22</f>
        <v>5396</v>
      </c>
      <c r="C22" s="19">
        <v>5396</v>
      </c>
      <c r="D22" s="42"/>
    </row>
    <row r="23" spans="1:4" ht="15.75">
      <c r="A23" s="14"/>
      <c r="B23" s="37">
        <f>SUM(B20:B22)</f>
        <v>59082</v>
      </c>
      <c r="C23" s="6">
        <f>SUM(C20:C22)</f>
        <v>59082</v>
      </c>
      <c r="D23" s="42"/>
    </row>
    <row r="24" spans="1:4" ht="15.75">
      <c r="A24" s="14" t="s">
        <v>11</v>
      </c>
      <c r="B24" s="36">
        <f>'Trans. Template'!L$22</f>
        <v>-1276</v>
      </c>
      <c r="C24" s="19">
        <v>-1276</v>
      </c>
      <c r="D24" s="42"/>
    </row>
    <row r="25" spans="1:4" ht="15.75">
      <c r="A25" s="14" t="s">
        <v>12</v>
      </c>
      <c r="B25" s="37">
        <f>B23+B24</f>
        <v>57806</v>
      </c>
      <c r="C25" s="6">
        <f>C23+C24</f>
        <v>57806</v>
      </c>
      <c r="D25" s="42"/>
    </row>
    <row r="26" spans="1:4" ht="15.75">
      <c r="A26" s="14" t="s">
        <v>50</v>
      </c>
      <c r="B26" s="34">
        <f>'Trans. Template'!M$22</f>
        <v>186481</v>
      </c>
      <c r="C26" s="6">
        <v>186481</v>
      </c>
      <c r="D26" s="42"/>
    </row>
    <row r="27" spans="1:4" ht="15.75">
      <c r="A27" s="14" t="s">
        <v>13</v>
      </c>
      <c r="B27" s="34">
        <f>'Trans. Template'!N$22</f>
        <v>2518</v>
      </c>
      <c r="C27" s="6">
        <v>2518</v>
      </c>
      <c r="D27" s="42"/>
    </row>
    <row r="28" spans="1:4" ht="15.75">
      <c r="A28" s="14" t="s">
        <v>14</v>
      </c>
      <c r="B28" s="34">
        <f>'Trans. Template'!O$22</f>
        <v>2470</v>
      </c>
      <c r="C28" s="19">
        <v>2470</v>
      </c>
      <c r="D28" s="42"/>
    </row>
    <row r="29" spans="1:4" ht="16.5" thickBot="1">
      <c r="A29" s="14" t="s">
        <v>15</v>
      </c>
      <c r="B29" s="38">
        <f>SUM(B25:B28)+B18</f>
        <v>444571</v>
      </c>
      <c r="C29" s="21">
        <f>SUM(C25:C28)+C18</f>
        <v>444571</v>
      </c>
      <c r="D29" s="42"/>
    </row>
    <row r="30" spans="1:4" ht="16.5" thickTop="1">
      <c r="A30" s="14"/>
      <c r="B30" s="34"/>
      <c r="C30" s="3"/>
      <c r="D30" s="42"/>
    </row>
    <row r="31" spans="1:4" ht="15.75">
      <c r="A31" s="15" t="s">
        <v>17</v>
      </c>
      <c r="B31" s="34"/>
      <c r="C31" s="3"/>
      <c r="D31" s="42"/>
    </row>
    <row r="32" spans="1:4" ht="15.75">
      <c r="A32" s="14" t="s">
        <v>18</v>
      </c>
      <c r="B32" s="34"/>
      <c r="C32" s="3"/>
      <c r="D32" s="42"/>
    </row>
    <row r="33" spans="1:4" ht="15.75">
      <c r="A33" s="14" t="s">
        <v>51</v>
      </c>
      <c r="B33" s="34">
        <f>'Trans. Template'!P$22</f>
        <v>2804</v>
      </c>
      <c r="C33" s="4">
        <v>2804</v>
      </c>
      <c r="D33" s="42"/>
    </row>
    <row r="34" spans="1:4" ht="15.75">
      <c r="A34" s="14" t="s">
        <v>19</v>
      </c>
      <c r="B34" s="34">
        <f>'Trans. Template'!Q$22</f>
        <v>32189</v>
      </c>
      <c r="C34" s="6">
        <v>32189</v>
      </c>
      <c r="D34" s="42"/>
    </row>
    <row r="35" spans="1:4" ht="15.75">
      <c r="A35" s="14" t="s">
        <v>20</v>
      </c>
      <c r="B35" s="34">
        <f>'Trans. Template'!R$22</f>
        <v>31590</v>
      </c>
      <c r="C35" s="6">
        <v>31590</v>
      </c>
      <c r="D35" s="42"/>
    </row>
    <row r="36" spans="1:4" ht="15.75">
      <c r="A36" s="14" t="s">
        <v>52</v>
      </c>
      <c r="B36" s="34">
        <f>'Trans. Template'!S$22</f>
        <v>1927</v>
      </c>
      <c r="C36" s="6">
        <v>1927</v>
      </c>
      <c r="D36" s="42"/>
    </row>
    <row r="37" spans="1:4" ht="15.75">
      <c r="A37" s="14" t="s">
        <v>53</v>
      </c>
      <c r="B37" s="34">
        <f>'Trans. Template'!T$22</f>
        <v>6738</v>
      </c>
      <c r="C37" s="6">
        <v>6738</v>
      </c>
      <c r="D37" s="42"/>
    </row>
    <row r="38" spans="1:4" ht="15.75">
      <c r="A38" s="14" t="s">
        <v>21</v>
      </c>
      <c r="B38" s="36">
        <f>'Trans. Template'!U$22</f>
        <v>15534</v>
      </c>
      <c r="C38" s="19">
        <v>15534</v>
      </c>
      <c r="D38" s="42"/>
    </row>
    <row r="39" spans="1:4" ht="15.75">
      <c r="A39" s="14" t="s">
        <v>22</v>
      </c>
      <c r="B39" s="34">
        <f>SUM(B33:B38)</f>
        <v>90782</v>
      </c>
      <c r="C39" s="6">
        <f>SUM(C33:C38)</f>
        <v>90782</v>
      </c>
      <c r="D39" s="42"/>
    </row>
    <row r="40" spans="1:4" ht="15.75">
      <c r="A40" s="14"/>
      <c r="B40" s="34"/>
      <c r="C40" s="6"/>
      <c r="D40" s="42"/>
    </row>
    <row r="41" spans="1:4" ht="15.75">
      <c r="A41" s="14" t="s">
        <v>54</v>
      </c>
      <c r="B41" s="34">
        <f>'Trans. Template'!V$22</f>
        <v>51250</v>
      </c>
      <c r="C41" s="6">
        <v>51250</v>
      </c>
      <c r="D41" s="42"/>
    </row>
    <row r="42" spans="1:4" ht="15.75">
      <c r="A42" s="14" t="s">
        <v>55</v>
      </c>
      <c r="B42" s="34">
        <f>'Trans. Template'!W$22</f>
        <v>29183</v>
      </c>
      <c r="C42" s="6">
        <v>29183</v>
      </c>
      <c r="D42" s="42"/>
    </row>
    <row r="43" spans="1:4" ht="15.75">
      <c r="A43" s="14" t="s">
        <v>23</v>
      </c>
      <c r="B43" s="34">
        <f>'Trans. Template'!X$22</f>
        <v>5396</v>
      </c>
      <c r="C43" s="6">
        <v>5396</v>
      </c>
      <c r="D43" s="42"/>
    </row>
    <row r="44" spans="1:4" ht="15.75">
      <c r="A44" s="14" t="s">
        <v>56</v>
      </c>
      <c r="B44" s="34">
        <f>'Trans. Template'!Y$22</f>
        <v>117686</v>
      </c>
      <c r="C44" s="6">
        <v>117686</v>
      </c>
      <c r="D44" s="42"/>
    </row>
    <row r="45" spans="1:4" ht="15.75">
      <c r="A45" s="14" t="s">
        <v>57</v>
      </c>
      <c r="B45" s="36">
        <f>'Trans. Template'!Z$22</f>
        <v>55462</v>
      </c>
      <c r="C45" s="19">
        <v>55462</v>
      </c>
      <c r="D45" s="42"/>
    </row>
    <row r="46" spans="1:4" ht="15.75">
      <c r="A46" s="14" t="s">
        <v>24</v>
      </c>
      <c r="B46" s="34">
        <f>SUM(B41:B45)+B39</f>
        <v>349759</v>
      </c>
      <c r="C46" s="6">
        <f>SUM(C41:C45)+C39</f>
        <v>349759</v>
      </c>
      <c r="D46" s="43"/>
    </row>
    <row r="47" spans="1:4" ht="15.75">
      <c r="A47" s="14" t="s">
        <v>25</v>
      </c>
      <c r="B47" s="34"/>
      <c r="C47" s="3"/>
      <c r="D47" s="42"/>
    </row>
    <row r="48" spans="1:4" ht="15.75">
      <c r="A48" s="14" t="s">
        <v>26</v>
      </c>
      <c r="B48" s="34">
        <f>'Trans. Template'!AA22</f>
        <v>86109</v>
      </c>
      <c r="C48" s="6">
        <v>86109</v>
      </c>
      <c r="D48" s="42"/>
    </row>
    <row r="49" spans="1:4" ht="15.75">
      <c r="A49" s="14" t="s">
        <v>58</v>
      </c>
      <c r="B49" s="34">
        <f>'Trans. Template'!AB22</f>
        <v>2116</v>
      </c>
      <c r="C49" s="6">
        <v>2116</v>
      </c>
      <c r="D49" s="42"/>
    </row>
    <row r="50" spans="1:4" ht="15.75">
      <c r="A50" s="14" t="s">
        <v>59</v>
      </c>
      <c r="B50" s="34">
        <f>'Trans. Template'!AC22</f>
        <v>6587</v>
      </c>
      <c r="C50" s="19">
        <v>6587</v>
      </c>
      <c r="D50" s="42"/>
    </row>
    <row r="51" spans="1:4" ht="15.75">
      <c r="A51" s="14" t="s">
        <v>27</v>
      </c>
      <c r="B51" s="39">
        <f>SUM(B48:B50)</f>
        <v>94812</v>
      </c>
      <c r="C51" s="25">
        <f>SUM(C48:C50)</f>
        <v>94812</v>
      </c>
      <c r="D51" s="42"/>
    </row>
    <row r="52" spans="1:4" ht="16.5" thickBot="1">
      <c r="A52" s="14" t="s">
        <v>28</v>
      </c>
      <c r="B52" s="38">
        <f>B46+B51</f>
        <v>444571</v>
      </c>
      <c r="C52" s="23">
        <f>C51+C46</f>
        <v>444571</v>
      </c>
      <c r="D52" s="43"/>
    </row>
    <row r="53" spans="1:5" ht="16.5" thickTop="1">
      <c r="A53" s="16"/>
      <c r="B53" s="8"/>
      <c r="C53" s="9"/>
      <c r="E53" s="35"/>
    </row>
    <row r="57" spans="1:3" ht="33" customHeight="1">
      <c r="A57" s="13"/>
      <c r="B57" s="51" t="s">
        <v>29</v>
      </c>
      <c r="C57" s="52"/>
    </row>
    <row r="58" spans="1:4" ht="15.75">
      <c r="A58" s="15" t="s">
        <v>94</v>
      </c>
      <c r="B58">
        <v>2013</v>
      </c>
      <c r="C58" s="3">
        <v>2012</v>
      </c>
      <c r="D58" s="42"/>
    </row>
    <row r="59" spans="1:4" ht="15.75">
      <c r="A59" s="12" t="s">
        <v>132</v>
      </c>
      <c r="B59" s="34">
        <f>'Trans. Template'!AA7</f>
        <v>0</v>
      </c>
      <c r="C59" s="10">
        <v>541301</v>
      </c>
      <c r="D59" s="42"/>
    </row>
    <row r="60" spans="1:4" ht="15.75">
      <c r="A60" s="14" t="s">
        <v>30</v>
      </c>
      <c r="B60" s="34">
        <f>'Trans. Template'!AA10</f>
        <v>0</v>
      </c>
      <c r="C60" s="10">
        <v>36656</v>
      </c>
      <c r="D60" s="42"/>
    </row>
    <row r="61" spans="1:4" ht="15.75">
      <c r="A61" s="14" t="s">
        <v>31</v>
      </c>
      <c r="B61" s="36"/>
      <c r="C61" s="29">
        <v>1562</v>
      </c>
      <c r="D61" s="42"/>
    </row>
    <row r="62" spans="1:4" ht="15.75">
      <c r="A62" s="14" t="s">
        <v>32</v>
      </c>
      <c r="B62" s="34">
        <f>SUM(B59:B61)</f>
        <v>0</v>
      </c>
      <c r="C62" s="10">
        <f>SUM(C59:C61)</f>
        <v>579519</v>
      </c>
      <c r="D62" s="42"/>
    </row>
    <row r="63" spans="1:4" ht="15.75">
      <c r="A63" s="14"/>
      <c r="B63" s="34"/>
      <c r="C63" s="10"/>
      <c r="D63" s="42"/>
    </row>
    <row r="64" spans="1:4" ht="15.75">
      <c r="A64" s="15" t="s">
        <v>95</v>
      </c>
      <c r="B64" s="34"/>
      <c r="C64" s="10"/>
      <c r="D64" s="42"/>
    </row>
    <row r="65" spans="1:4" ht="15.75">
      <c r="A65" s="14" t="s">
        <v>33</v>
      </c>
      <c r="B65" s="34">
        <f>-'Trans. Template'!AA13</f>
        <v>0</v>
      </c>
      <c r="C65" s="10">
        <v>226400</v>
      </c>
      <c r="D65" s="42"/>
    </row>
    <row r="66" spans="1:4" ht="15.75">
      <c r="A66" s="14" t="s">
        <v>128</v>
      </c>
      <c r="B66" s="34">
        <f>-'Trans. Template'!AA14</f>
        <v>0</v>
      </c>
      <c r="C66" s="10">
        <v>59154</v>
      </c>
      <c r="D66" s="42"/>
    </row>
    <row r="67" spans="1:4" ht="15.75">
      <c r="A67" s="14" t="s">
        <v>34</v>
      </c>
      <c r="B67" s="34">
        <f>-'Trans. Template'!AA9-'Trans. Template'!AA20-'Trans. Template'!AA8</f>
        <v>0</v>
      </c>
      <c r="C67" s="10">
        <v>266356</v>
      </c>
      <c r="D67" s="42"/>
    </row>
    <row r="68" spans="1:4" ht="15.75">
      <c r="A68" s="14" t="s">
        <v>35</v>
      </c>
      <c r="B68" s="34">
        <f>-'Trans. Template'!AA18</f>
        <v>0</v>
      </c>
      <c r="C68" s="10">
        <v>3093</v>
      </c>
      <c r="D68" s="42"/>
    </row>
    <row r="69" spans="1:4" ht="15.75">
      <c r="A69" s="14" t="s">
        <v>36</v>
      </c>
      <c r="B69" s="34">
        <f>-'Trans. Template'!AA19</f>
        <v>0</v>
      </c>
      <c r="C69" s="29">
        <v>23137</v>
      </c>
      <c r="D69" s="42"/>
    </row>
    <row r="70" spans="1:4" ht="15.75">
      <c r="A70" s="14" t="s">
        <v>37</v>
      </c>
      <c r="B70" s="39">
        <f>SUM(B65:B69)</f>
        <v>0</v>
      </c>
      <c r="C70" s="27">
        <f>SUM(C65:C69)</f>
        <v>578140</v>
      </c>
      <c r="D70" s="42"/>
    </row>
    <row r="71" spans="1:4" ht="15.75">
      <c r="A71" s="14" t="s">
        <v>38</v>
      </c>
      <c r="B71" s="34">
        <f>B62-B70</f>
        <v>0</v>
      </c>
      <c r="C71" s="10">
        <f>C62-C70</f>
        <v>1379</v>
      </c>
      <c r="D71" s="42"/>
    </row>
    <row r="72" spans="1:4" ht="15.75">
      <c r="A72" s="14" t="s">
        <v>39</v>
      </c>
      <c r="B72" s="36"/>
      <c r="C72" s="29">
        <v>0</v>
      </c>
      <c r="D72" s="42"/>
    </row>
    <row r="73" spans="1:4" ht="15.75">
      <c r="A73" s="14" t="s">
        <v>40</v>
      </c>
      <c r="B73" s="34">
        <f>B71</f>
        <v>0</v>
      </c>
      <c r="C73" s="10">
        <f>C71+C72</f>
        <v>1379</v>
      </c>
      <c r="D73" s="42"/>
    </row>
    <row r="74" spans="1:4" ht="15.75">
      <c r="A74" s="14"/>
      <c r="B74" s="34"/>
      <c r="C74" s="10"/>
      <c r="D74" s="42"/>
    </row>
    <row r="75" spans="1:4" ht="15.75">
      <c r="A75" s="15" t="s">
        <v>41</v>
      </c>
      <c r="B75" s="34"/>
      <c r="C75" s="10"/>
      <c r="D75" s="42"/>
    </row>
    <row r="76" spans="1:4" ht="31.5">
      <c r="A76" s="14" t="s">
        <v>42</v>
      </c>
      <c r="B76" s="34"/>
      <c r="C76" s="10">
        <v>4036</v>
      </c>
      <c r="D76" s="42"/>
    </row>
    <row r="77" spans="1:4" ht="31.5">
      <c r="A77" s="14" t="s">
        <v>43</v>
      </c>
      <c r="B77" s="34"/>
      <c r="C77" s="10">
        <v>527</v>
      </c>
      <c r="D77" s="42"/>
    </row>
    <row r="78" spans="1:4" ht="31.5">
      <c r="A78" s="14" t="s">
        <v>44</v>
      </c>
      <c r="B78" s="36"/>
      <c r="C78" s="29">
        <v>12231</v>
      </c>
      <c r="D78" s="42"/>
    </row>
    <row r="79" spans="1:4" ht="15.75">
      <c r="A79" s="15" t="s">
        <v>45</v>
      </c>
      <c r="B79" s="34">
        <f>B73</f>
        <v>0</v>
      </c>
      <c r="C79" s="10">
        <f>SUM(C76:C78)+C73</f>
        <v>18173</v>
      </c>
      <c r="D79" s="42"/>
    </row>
    <row r="80" spans="1:3" ht="15.75">
      <c r="A80" s="16"/>
      <c r="B80" s="8"/>
      <c r="C80" s="9"/>
    </row>
    <row r="82" spans="1:3" ht="15.75">
      <c r="A82" s="13"/>
      <c r="B82" s="17" t="s">
        <v>89</v>
      </c>
      <c r="C82" s="18"/>
    </row>
    <row r="83" spans="1:3" ht="15.75">
      <c r="A83" s="14"/>
      <c r="B83" s="53" t="s">
        <v>61</v>
      </c>
      <c r="C83" s="54"/>
    </row>
    <row r="84" spans="1:4" ht="15.75">
      <c r="A84" s="14"/>
      <c r="C84" s="3">
        <v>2012</v>
      </c>
      <c r="D84" s="42"/>
    </row>
    <row r="85" spans="1:4" ht="15.75">
      <c r="A85" s="14"/>
      <c r="C85" s="3" t="s">
        <v>88</v>
      </c>
      <c r="D85" s="42"/>
    </row>
    <row r="86" spans="1:4" ht="15.75">
      <c r="A86" s="15" t="s">
        <v>62</v>
      </c>
      <c r="C86" s="3"/>
      <c r="D86" s="42"/>
    </row>
    <row r="87" spans="1:4" ht="15.75">
      <c r="A87" s="14" t="s">
        <v>63</v>
      </c>
      <c r="B87" s="40">
        <f>B79</f>
        <v>0</v>
      </c>
      <c r="C87" s="10">
        <v>17991</v>
      </c>
      <c r="D87" s="42"/>
    </row>
    <row r="88" spans="1:4" ht="31.5">
      <c r="A88" s="14" t="s">
        <v>64</v>
      </c>
      <c r="C88" s="10"/>
      <c r="D88" s="42"/>
    </row>
    <row r="89" spans="1:4" ht="15.75">
      <c r="A89" s="14" t="s">
        <v>65</v>
      </c>
      <c r="C89" s="10"/>
      <c r="D89" s="42"/>
    </row>
    <row r="90" spans="1:4" ht="15.75">
      <c r="A90" s="14" t="s">
        <v>66</v>
      </c>
      <c r="B90" s="34">
        <f>-'Trans. Template'!M19</f>
        <v>0</v>
      </c>
      <c r="C90" s="10">
        <v>23137</v>
      </c>
      <c r="D90" s="42"/>
    </row>
    <row r="91" spans="1:4" ht="15.75">
      <c r="A91" s="14" t="s">
        <v>67</v>
      </c>
      <c r="B91" s="34"/>
      <c r="C91" s="10">
        <v>108</v>
      </c>
      <c r="D91" s="42"/>
    </row>
    <row r="92" spans="1:4" ht="31.5">
      <c r="A92" s="14" t="s">
        <v>91</v>
      </c>
      <c r="B92" s="34"/>
      <c r="C92" s="10">
        <v>-4036</v>
      </c>
      <c r="D92" s="42"/>
    </row>
    <row r="93" spans="1:4" ht="31.5">
      <c r="A93" s="14" t="s">
        <v>90</v>
      </c>
      <c r="B93" s="34"/>
      <c r="D93" s="42"/>
    </row>
    <row r="94" spans="1:4" ht="15.75">
      <c r="A94" s="14" t="s">
        <v>68</v>
      </c>
      <c r="B94" s="34"/>
      <c r="C94" s="10"/>
      <c r="D94" s="42"/>
    </row>
    <row r="95" spans="1:4" ht="15.75">
      <c r="A95" s="14" t="s">
        <v>69</v>
      </c>
      <c r="B95" s="34">
        <f>-('Trans. Template'!D22-'Trans. Template'!D3)</f>
        <v>0</v>
      </c>
      <c r="C95" s="10">
        <v>-263</v>
      </c>
      <c r="D95" s="42"/>
    </row>
    <row r="96" spans="1:4" ht="15.75">
      <c r="A96" s="14" t="s">
        <v>70</v>
      </c>
      <c r="B96" s="34">
        <f>-(SUM('Trans. Template'!E22:L22)-SUM('Trans. Template'!E3:L3))-(SUM('Trans. Template'!N22:O22)-SUM('Trans. Template'!N3:O3))</f>
        <v>0</v>
      </c>
      <c r="C96" s="10">
        <v>-1568</v>
      </c>
      <c r="D96" s="42"/>
    </row>
    <row r="97" spans="1:4" ht="15.75">
      <c r="A97" s="14" t="s">
        <v>19</v>
      </c>
      <c r="B97" s="34">
        <f>'Trans. Template'!Q22-'Trans. Template'!Q3</f>
        <v>0</v>
      </c>
      <c r="C97" s="10">
        <v>2099</v>
      </c>
      <c r="D97" s="42"/>
    </row>
    <row r="98" spans="1:4" ht="15.75">
      <c r="A98" s="14" t="s">
        <v>20</v>
      </c>
      <c r="B98" s="34">
        <f>'Trans. Template'!R22-'Trans. Template'!R3</f>
        <v>0</v>
      </c>
      <c r="C98" s="10">
        <v>3681</v>
      </c>
      <c r="D98" s="42"/>
    </row>
    <row r="99" spans="1:4" ht="15.75">
      <c r="A99" s="14" t="s">
        <v>71</v>
      </c>
      <c r="B99" s="34"/>
      <c r="C99" s="10">
        <v>-1061</v>
      </c>
      <c r="D99" s="42"/>
    </row>
    <row r="100" spans="1:4" ht="15.75">
      <c r="A100" s="14" t="s">
        <v>55</v>
      </c>
      <c r="B100" s="34"/>
      <c r="C100" s="10">
        <v>-17085</v>
      </c>
      <c r="D100" s="42"/>
    </row>
    <row r="101" spans="1:4" ht="15.75">
      <c r="A101" s="14" t="s">
        <v>72</v>
      </c>
      <c r="B101" s="34"/>
      <c r="C101" s="10">
        <v>9876</v>
      </c>
      <c r="D101" s="42"/>
    </row>
    <row r="102" spans="1:4" ht="15.75">
      <c r="A102" s="14" t="s">
        <v>73</v>
      </c>
      <c r="B102" s="36"/>
      <c r="C102" s="29">
        <v>14405</v>
      </c>
      <c r="D102" s="42"/>
    </row>
    <row r="103" spans="1:4" ht="15.75">
      <c r="A103" s="14" t="s">
        <v>74</v>
      </c>
      <c r="B103" s="34">
        <f>SUM(B87:B102)</f>
        <v>0</v>
      </c>
      <c r="C103" s="10">
        <v>47284</v>
      </c>
      <c r="D103" s="42"/>
    </row>
    <row r="104" spans="1:4" ht="15.75">
      <c r="A104" s="14"/>
      <c r="B104" s="34"/>
      <c r="C104" s="10"/>
      <c r="D104" s="42"/>
    </row>
    <row r="105" spans="1:4" ht="15.75">
      <c r="A105" s="15" t="s">
        <v>75</v>
      </c>
      <c r="B105" s="34"/>
      <c r="C105" s="10"/>
      <c r="D105" s="42"/>
    </row>
    <row r="106" spans="1:4" ht="15.75">
      <c r="A106" s="14" t="s">
        <v>76</v>
      </c>
      <c r="B106" s="34">
        <f>-'Trans. Template'!M6</f>
        <v>0</v>
      </c>
      <c r="C106" s="10">
        <v>-8734</v>
      </c>
      <c r="D106" s="42"/>
    </row>
    <row r="107" spans="1:4" ht="15.75">
      <c r="A107" s="14" t="s">
        <v>77</v>
      </c>
      <c r="B107" s="34"/>
      <c r="C107" s="10">
        <v>-18705</v>
      </c>
      <c r="D107" s="42"/>
    </row>
    <row r="108" spans="1:4" ht="15.75">
      <c r="A108" s="14" t="s">
        <v>78</v>
      </c>
      <c r="B108" s="34"/>
      <c r="C108" s="10">
        <v>357</v>
      </c>
      <c r="D108" s="42"/>
    </row>
    <row r="109" spans="1:4" ht="15.75">
      <c r="A109" s="14" t="s">
        <v>79</v>
      </c>
      <c r="B109" s="36"/>
      <c r="C109" s="29">
        <v>-5537</v>
      </c>
      <c r="D109" s="42"/>
    </row>
    <row r="110" spans="1:4" ht="15.75">
      <c r="A110" s="14" t="s">
        <v>80</v>
      </c>
      <c r="B110" s="34">
        <f>SUM(B106:B109)</f>
        <v>0</v>
      </c>
      <c r="C110" s="10">
        <v>-32619</v>
      </c>
      <c r="D110" s="42"/>
    </row>
    <row r="111" spans="1:4" ht="15.75">
      <c r="A111" s="14"/>
      <c r="B111" s="34"/>
      <c r="C111" s="10"/>
      <c r="D111" s="42"/>
    </row>
    <row r="112" spans="1:4" ht="15.75">
      <c r="A112" s="15" t="s">
        <v>81</v>
      </c>
      <c r="B112" s="34"/>
      <c r="C112" s="10"/>
      <c r="D112" s="42"/>
    </row>
    <row r="113" spans="1:4" ht="15.75">
      <c r="A113" s="41" t="s">
        <v>134</v>
      </c>
      <c r="B113" s="34">
        <f>'Trans. Template'!V4</f>
        <v>0</v>
      </c>
      <c r="C113" s="10"/>
      <c r="D113" s="42"/>
    </row>
    <row r="114" spans="1:4" ht="15.75">
      <c r="A114" s="14" t="s">
        <v>82</v>
      </c>
      <c r="B114" s="36">
        <f>'Trans. Template'!V18</f>
        <v>0</v>
      </c>
      <c r="C114" s="29">
        <v>-14020</v>
      </c>
      <c r="D114" s="42"/>
    </row>
    <row r="115" spans="1:4" ht="15.75">
      <c r="A115" s="14" t="s">
        <v>83</v>
      </c>
      <c r="B115" s="34">
        <f>B114+B113</f>
        <v>0</v>
      </c>
      <c r="C115" s="10">
        <v>-14020</v>
      </c>
      <c r="D115" s="42"/>
    </row>
    <row r="116" spans="1:4" ht="15.75">
      <c r="A116" s="14" t="s">
        <v>133</v>
      </c>
      <c r="B116" s="34">
        <f>'Trans. Template'!B22-'Trans. Template'!B3</f>
        <v>0</v>
      </c>
      <c r="C116" s="10">
        <v>645</v>
      </c>
      <c r="D116" s="42"/>
    </row>
    <row r="117" spans="1:4" ht="15.75">
      <c r="A117" s="14" t="s">
        <v>85</v>
      </c>
      <c r="B117" s="34">
        <f>'Trans. Template'!B3</f>
        <v>41443</v>
      </c>
      <c r="C117" s="29">
        <v>40798</v>
      </c>
      <c r="D117" s="42"/>
    </row>
    <row r="118" spans="1:4" ht="15.75">
      <c r="A118" s="14" t="s">
        <v>86</v>
      </c>
      <c r="B118" s="39">
        <f>'Trans. Template'!B22</f>
        <v>41443</v>
      </c>
      <c r="C118" s="27">
        <v>41443</v>
      </c>
      <c r="D118" s="44"/>
    </row>
    <row r="119" spans="1:4" ht="31.5">
      <c r="A119" s="14" t="s">
        <v>92</v>
      </c>
      <c r="B119" s="34"/>
      <c r="C119" s="10"/>
      <c r="D119" s="42"/>
    </row>
    <row r="120" spans="1:4" ht="15.75">
      <c r="A120" s="14" t="s">
        <v>87</v>
      </c>
      <c r="B120" s="36"/>
      <c r="C120" s="29">
        <v>2500</v>
      </c>
      <c r="D120" s="42"/>
    </row>
    <row r="121" spans="1:3" ht="15.75">
      <c r="A121" s="16"/>
      <c r="B121" s="8"/>
      <c r="C121" s="9"/>
    </row>
  </sheetData>
  <sheetProtection/>
  <mergeCells count="4">
    <mergeCell ref="B1:C1"/>
    <mergeCell ref="B2:C2"/>
    <mergeCell ref="B57:C57"/>
    <mergeCell ref="B83:C8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1.00390625" style="0" customWidth="1"/>
    <col min="2" max="2" width="34.50390625" style="0" customWidth="1"/>
  </cols>
  <sheetData>
    <row r="1" ht="15.75">
      <c r="A1" t="s">
        <v>135</v>
      </c>
    </row>
    <row r="2" ht="15.75">
      <c r="A2" t="s">
        <v>136</v>
      </c>
    </row>
    <row r="3" ht="15.75">
      <c r="A3" t="s">
        <v>137</v>
      </c>
    </row>
    <row r="5" spans="1:4" ht="15.75">
      <c r="A5" s="31" t="s">
        <v>138</v>
      </c>
      <c r="C5" s="31">
        <v>2013</v>
      </c>
      <c r="D5" s="31">
        <v>2012</v>
      </c>
    </row>
    <row r="6" spans="1:4" ht="15.75">
      <c r="A6" s="31"/>
      <c r="B6" t="s">
        <v>139</v>
      </c>
      <c r="C6" s="45">
        <f>'New Financials Template'!B18/'New Financials Template'!B39</f>
        <v>2.151263466325924</v>
      </c>
      <c r="D6" s="45">
        <f>'New Financials Template'!C18/'New Financials Template'!C39</f>
        <v>2.151263466325924</v>
      </c>
    </row>
    <row r="7" spans="1:4" ht="15.75">
      <c r="A7" s="31"/>
      <c r="C7" s="45"/>
      <c r="D7" s="45"/>
    </row>
    <row r="8" spans="1:4" ht="15.75">
      <c r="A8" s="31"/>
      <c r="B8" t="s">
        <v>140</v>
      </c>
      <c r="C8" s="45">
        <f>('New Financials Template'!B8+'New Financials Template'!B9)/'New Financials Template'!B39</f>
        <v>1.2361701658919169</v>
      </c>
      <c r="D8" s="45">
        <f>('New Financials Template'!C8+'New Financials Template'!C9)/'New Financials Template'!C39</f>
        <v>1.2361701658919169</v>
      </c>
    </row>
    <row r="9" spans="1:4" ht="15.75">
      <c r="A9" s="31"/>
      <c r="C9" s="45"/>
      <c r="D9" s="45"/>
    </row>
    <row r="10" spans="1:4" ht="15.75">
      <c r="A10" s="31"/>
      <c r="B10" t="s">
        <v>141</v>
      </c>
      <c r="C10" s="45" t="e">
        <f>(('New Financials Template'!B8+'New Financials Template'!B9)/(('New Financials Template'!B70-'New Financials Template'!B69)/365))</f>
        <v>#DIV/0!</v>
      </c>
      <c r="D10" s="45">
        <f>(('New Financials Template'!C8+'New Financials Template'!C9)/(('New Financials Template'!C70-'New Financials Template'!C69)/365))</f>
        <v>73.80325872112402</v>
      </c>
    </row>
    <row r="11" spans="1:4" ht="15.75">
      <c r="A11" s="31"/>
      <c r="C11" s="45"/>
      <c r="D11" s="45"/>
    </row>
    <row r="12" ht="15.75">
      <c r="A12" s="31" t="s">
        <v>142</v>
      </c>
    </row>
    <row r="13" ht="15.75">
      <c r="A13" s="31"/>
    </row>
    <row r="14" spans="1:4" ht="15.75">
      <c r="A14" s="31"/>
      <c r="B14" t="s">
        <v>143</v>
      </c>
      <c r="C14" s="45" t="e">
        <f>(('New Financials Template'!B12)/('New Financials Template'!B70-'New Financials Template'!B69))*365</f>
        <v>#DIV/0!</v>
      </c>
      <c r="D14" s="45">
        <f>(('New Financials Template'!C12)/('New Financials Template'!C70-'New Financials Template'!C69))*365</f>
        <v>37.36198723250145</v>
      </c>
    </row>
    <row r="15" spans="1:4" ht="15.75">
      <c r="A15" s="31"/>
      <c r="C15" s="45"/>
      <c r="D15" s="45"/>
    </row>
    <row r="16" spans="1:4" ht="15.75">
      <c r="A16" s="31"/>
      <c r="B16" t="s">
        <v>144</v>
      </c>
      <c r="C16" s="45" t="e">
        <f>'New Financials Template'!B34/('New Financials Template'!B70-'New Financials Template'!B69)*365</f>
        <v>#DIV/0!</v>
      </c>
      <c r="D16" s="45">
        <f>'New Financials Template'!C34/('New Financials Template'!C70-'New Financials Template'!C69)*365</f>
        <v>21.169227914083347</v>
      </c>
    </row>
    <row r="17" spans="1:4" ht="15.75">
      <c r="A17" s="31"/>
      <c r="C17" s="45"/>
      <c r="D17" s="45"/>
    </row>
    <row r="18" spans="1:4" ht="15.75">
      <c r="A18" s="31"/>
      <c r="B18" t="s">
        <v>145</v>
      </c>
      <c r="C18" s="45" t="e">
        <f>'New Financials Template'!B39/('New Financials Template'!B70-'New Financials Template'!B69)*365</f>
        <v>#DIV/0!</v>
      </c>
      <c r="D18" s="45">
        <f>'New Financials Template'!C39/('New Financials Template'!C70-'New Financials Template'!C69)*365</f>
        <v>59.70315475772203</v>
      </c>
    </row>
    <row r="19" spans="1:4" ht="15.75">
      <c r="A19" s="31"/>
      <c r="C19" s="45"/>
      <c r="D19" s="45"/>
    </row>
    <row r="20" spans="1:4" ht="15.75">
      <c r="A20" s="31"/>
      <c r="B20" t="s">
        <v>146</v>
      </c>
      <c r="C20" s="45">
        <f>'New Financials Template'!B62/'New Financials Template'!B29</f>
        <v>0</v>
      </c>
      <c r="D20" s="45">
        <f>'New Financials Template'!C62/'New Financials Template'!C29</f>
        <v>1.3035465651155833</v>
      </c>
    </row>
    <row r="21" spans="1:4" ht="15.75">
      <c r="A21" s="31"/>
      <c r="C21" s="45"/>
      <c r="D21" s="45"/>
    </row>
    <row r="22" spans="1:4" ht="15.75">
      <c r="A22" s="31" t="s">
        <v>147</v>
      </c>
      <c r="C22" s="45"/>
      <c r="D22" s="45"/>
    </row>
    <row r="23" spans="1:4" ht="15.75">
      <c r="A23" s="31"/>
      <c r="B23" t="s">
        <v>148</v>
      </c>
      <c r="C23" s="45" t="e">
        <f>('New Financials Template'!B73+'New Financials Template'!B68)/'New Financials Template'!B68</f>
        <v>#DIV/0!</v>
      </c>
      <c r="D23" s="45">
        <f>('New Financials Template'!C73+'New Financials Template'!C68)/'New Financials Template'!C68</f>
        <v>1.4458454574846427</v>
      </c>
    </row>
    <row r="24" spans="1:4" ht="15.75">
      <c r="A24" s="31"/>
      <c r="C24" s="45"/>
      <c r="D24" s="45"/>
    </row>
    <row r="25" spans="1:4" ht="15.75">
      <c r="A25" s="31"/>
      <c r="B25" t="s">
        <v>149</v>
      </c>
      <c r="C25" s="45" t="e">
        <f>('New Financials Template'!B68+'New Financials Template'!B69)/('New Financials Template'!B68+'New Financials Template'!B114)</f>
        <v>#DIV/0!</v>
      </c>
      <c r="D25" s="45">
        <f>('New Financials Template'!C68+'New Financials Template'!C69)/('New Financials Template'!C68+'New Financials Template'!C114)</f>
        <v>-2.400475885421433</v>
      </c>
    </row>
    <row r="26" spans="1:4" ht="15.75">
      <c r="A26" s="31"/>
      <c r="C26" s="45"/>
      <c r="D26" s="45"/>
    </row>
    <row r="27" spans="1:4" ht="15.75">
      <c r="A27" s="31"/>
      <c r="B27" t="s">
        <v>150</v>
      </c>
      <c r="C27" s="45">
        <f>('New Financials Template'!B41+'New Financials Template'!B33)/'New Financials Template'!B51</f>
        <v>0.5701177066194153</v>
      </c>
      <c r="D27" s="45">
        <f>('New Financials Template'!C41+'New Financials Template'!C33)/'New Financials Template'!C51</f>
        <v>0.5701177066194153</v>
      </c>
    </row>
    <row r="28" spans="1:4" ht="15.75">
      <c r="A28" s="31"/>
      <c r="C28" s="45"/>
      <c r="D28" s="45"/>
    </row>
    <row r="29" spans="1:4" ht="15.75">
      <c r="A29" s="31" t="s">
        <v>151</v>
      </c>
      <c r="C29" s="45"/>
      <c r="D29" s="45"/>
    </row>
    <row r="30" spans="2:4" ht="15.75">
      <c r="B30" t="s">
        <v>152</v>
      </c>
      <c r="C30" s="45" t="e">
        <f>'New Financials Template'!B73/'New Financials Template'!B62</f>
        <v>#DIV/0!</v>
      </c>
      <c r="D30" s="45">
        <f>'New Financials Template'!C73/'New Financials Template'!C62</f>
        <v>0.0023795596002892053</v>
      </c>
    </row>
    <row r="31" spans="3:4" ht="15.75">
      <c r="C31" s="45"/>
      <c r="D31" s="45"/>
    </row>
    <row r="32" spans="3:4" ht="15.75">
      <c r="C32" s="45"/>
      <c r="D32" s="45"/>
    </row>
    <row r="33" spans="2:4" ht="15.75">
      <c r="B33" t="s">
        <v>153</v>
      </c>
      <c r="C33" s="45">
        <f>'New Financials Template'!B73/'New Financials Template'!B29</f>
        <v>0</v>
      </c>
      <c r="D33" s="45">
        <f>'New Financials Template'!C73/'New Financials Template'!C29</f>
        <v>0.003101866743444804</v>
      </c>
    </row>
    <row r="34" spans="3:4" ht="15.75">
      <c r="C34" s="45"/>
      <c r="D34" s="45"/>
    </row>
    <row r="35" spans="2:4" ht="15.75">
      <c r="B35" t="s">
        <v>154</v>
      </c>
      <c r="C35" s="45">
        <f>'New Financials Template'!B73/'New Financials Template'!B51</f>
        <v>0</v>
      </c>
      <c r="D35" s="45">
        <f>'New Financials Template'!C73/'New Financials Template'!C51</f>
        <v>0.01454457241699363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Baruch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Baruch College</dc:creator>
  <cp:keywords/>
  <dc:description/>
  <cp:lastModifiedBy>Danielle Bessette</cp:lastModifiedBy>
  <dcterms:created xsi:type="dcterms:W3CDTF">2011-05-01T01:04:16Z</dcterms:created>
  <dcterms:modified xsi:type="dcterms:W3CDTF">2016-04-05T19:01:42Z</dcterms:modified>
  <cp:category/>
  <cp:version/>
  <cp:contentType/>
  <cp:contentStatus/>
</cp:coreProperties>
</file>